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FBBEB9B-7F07-47B6-8598-CFA26F3DA7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mpel" sheetId="5" r:id="rId1"/>
    <sheet name=" Uji Normalitas " sheetId="3" r:id="rId2"/>
    <sheet name="Uji Homogenitas" sheetId="2" r:id="rId3"/>
    <sheet name="Uji Hipotesis" sheetId="4" r:id="rId4"/>
    <sheet name="N-Gain" sheetId="8" r:id="rId5"/>
  </sheets>
  <definedNames>
    <definedName name="_xlnm._FilterDatabase" localSheetId="0" hidden="1">Sampel!$A$5:$G$41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" i="4" l="1"/>
  <c r="K6" i="4"/>
  <c r="F3" i="2"/>
  <c r="E3" i="2"/>
  <c r="D3" i="2"/>
  <c r="G33" i="3"/>
  <c r="G31" i="3"/>
  <c r="G26" i="3"/>
  <c r="G19" i="3"/>
  <c r="G13" i="3"/>
  <c r="G9" i="3"/>
  <c r="G6" i="3"/>
  <c r="G5" i="3"/>
  <c r="G3" i="3"/>
  <c r="G34" i="3"/>
  <c r="G14" i="3"/>
  <c r="G7" i="3"/>
  <c r="G8" i="3" s="1"/>
  <c r="G4" i="3"/>
  <c r="G36" i="3" l="1"/>
  <c r="G35" i="3"/>
  <c r="G32" i="3"/>
  <c r="G28" i="3"/>
  <c r="G15" i="3"/>
  <c r="E35" i="8"/>
  <c r="D36" i="8"/>
  <c r="D37" i="8" s="1"/>
  <c r="C36" i="8"/>
  <c r="C37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2" i="8"/>
  <c r="E36" i="8" l="1"/>
  <c r="E37" i="8" s="1"/>
  <c r="J5" i="2"/>
  <c r="J4" i="2"/>
  <c r="C37" i="4"/>
  <c r="B37" i="4"/>
  <c r="J4" i="4"/>
  <c r="F8" i="4" s="1"/>
  <c r="G8" i="4" s="1"/>
  <c r="J3" i="4"/>
  <c r="I9" i="2"/>
  <c r="C37" i="2"/>
  <c r="B37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C41" i="3"/>
  <c r="C40" i="3"/>
  <c r="C6" i="3" s="1"/>
  <c r="D6" i="3" s="1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7" i="5"/>
  <c r="F41" i="5"/>
  <c r="D41" i="5"/>
  <c r="E40" i="5"/>
  <c r="C40" i="5"/>
  <c r="E39" i="5"/>
  <c r="C39" i="5"/>
  <c r="E38" i="5"/>
  <c r="C38" i="5"/>
  <c r="E37" i="5"/>
  <c r="C37" i="5"/>
  <c r="E36" i="5"/>
  <c r="C36" i="5"/>
  <c r="E35" i="5"/>
  <c r="C35" i="5"/>
  <c r="E34" i="5"/>
  <c r="C34" i="5"/>
  <c r="E33" i="5"/>
  <c r="C33" i="5"/>
  <c r="E32" i="5"/>
  <c r="C32" i="5"/>
  <c r="E31" i="5"/>
  <c r="C31" i="5"/>
  <c r="E30" i="5"/>
  <c r="C30" i="5"/>
  <c r="E29" i="5"/>
  <c r="C29" i="5"/>
  <c r="E28" i="5"/>
  <c r="C28" i="5"/>
  <c r="E27" i="5"/>
  <c r="C27" i="5"/>
  <c r="E26" i="5"/>
  <c r="C26" i="5"/>
  <c r="E25" i="5"/>
  <c r="C25" i="5"/>
  <c r="E24" i="5"/>
  <c r="C24" i="5"/>
  <c r="E23" i="5"/>
  <c r="C23" i="5"/>
  <c r="E22" i="5"/>
  <c r="C22" i="5"/>
  <c r="E21" i="5"/>
  <c r="C21" i="5"/>
  <c r="E20" i="5"/>
  <c r="C20" i="5"/>
  <c r="E19" i="5"/>
  <c r="C19" i="5"/>
  <c r="E18" i="5"/>
  <c r="C18" i="5"/>
  <c r="E17" i="5"/>
  <c r="C17" i="5"/>
  <c r="E16" i="5"/>
  <c r="C16" i="5"/>
  <c r="E15" i="5"/>
  <c r="C15" i="5"/>
  <c r="E14" i="5"/>
  <c r="C14" i="5"/>
  <c r="E13" i="5"/>
  <c r="C13" i="5"/>
  <c r="E12" i="5"/>
  <c r="C12" i="5"/>
  <c r="E11" i="5"/>
  <c r="C11" i="5"/>
  <c r="E10" i="5"/>
  <c r="C10" i="5"/>
  <c r="E9" i="5"/>
  <c r="C9" i="5"/>
  <c r="E8" i="5"/>
  <c r="C8" i="5"/>
  <c r="E7" i="5"/>
  <c r="C7" i="5"/>
  <c r="D9" i="4" l="1"/>
  <c r="E9" i="4" s="1"/>
  <c r="D3" i="4"/>
  <c r="E3" i="4" s="1"/>
  <c r="D37" i="2"/>
  <c r="I4" i="2" s="1"/>
  <c r="F6" i="4"/>
  <c r="G6" i="4" s="1"/>
  <c r="F31" i="4"/>
  <c r="G31" i="4" s="1"/>
  <c r="F7" i="4"/>
  <c r="G7" i="4" s="1"/>
  <c r="F11" i="4"/>
  <c r="G11" i="4" s="1"/>
  <c r="F15" i="4"/>
  <c r="G15" i="4" s="1"/>
  <c r="F23" i="4"/>
  <c r="F35" i="4"/>
  <c r="G35" i="4" s="1"/>
  <c r="F4" i="4"/>
  <c r="G4" i="4" s="1"/>
  <c r="F12" i="4"/>
  <c r="G12" i="4" s="1"/>
  <c r="F16" i="4"/>
  <c r="G16" i="4" s="1"/>
  <c r="F20" i="4"/>
  <c r="G20" i="4" s="1"/>
  <c r="F24" i="4"/>
  <c r="F28" i="4"/>
  <c r="G28" i="4" s="1"/>
  <c r="F32" i="4"/>
  <c r="G32" i="4" s="1"/>
  <c r="F36" i="4"/>
  <c r="G36" i="4" s="1"/>
  <c r="F5" i="4"/>
  <c r="G5" i="4" s="1"/>
  <c r="F9" i="4"/>
  <c r="F13" i="4"/>
  <c r="G13" i="4" s="1"/>
  <c r="F17" i="4"/>
  <c r="G17" i="4" s="1"/>
  <c r="F21" i="4"/>
  <c r="G21" i="4" s="1"/>
  <c r="F25" i="4"/>
  <c r="G25" i="4" s="1"/>
  <c r="F29" i="4"/>
  <c r="G29" i="4" s="1"/>
  <c r="F33" i="4"/>
  <c r="G33" i="4" s="1"/>
  <c r="F10" i="4"/>
  <c r="G10" i="4" s="1"/>
  <c r="F14" i="4"/>
  <c r="G14" i="4" s="1"/>
  <c r="F18" i="4"/>
  <c r="G18" i="4" s="1"/>
  <c r="F22" i="4"/>
  <c r="G22" i="4" s="1"/>
  <c r="F26" i="4"/>
  <c r="F30" i="4"/>
  <c r="G30" i="4" s="1"/>
  <c r="F34" i="4"/>
  <c r="G34" i="4" s="1"/>
  <c r="F19" i="4"/>
  <c r="G19" i="4" s="1"/>
  <c r="F27" i="4"/>
  <c r="G27" i="4" s="1"/>
  <c r="C29" i="3"/>
  <c r="D29" i="3" s="1"/>
  <c r="C3" i="3"/>
  <c r="C33" i="3"/>
  <c r="D33" i="3" s="1"/>
  <c r="C25" i="3"/>
  <c r="D25" i="3" s="1"/>
  <c r="C21" i="3"/>
  <c r="D21" i="3" s="1"/>
  <c r="C16" i="3"/>
  <c r="D16" i="3" s="1"/>
  <c r="C11" i="3"/>
  <c r="D11" i="3" s="1"/>
  <c r="C4" i="3"/>
  <c r="C36" i="3"/>
  <c r="D36" i="3" s="1"/>
  <c r="C32" i="3"/>
  <c r="D32" i="3" s="1"/>
  <c r="C28" i="3"/>
  <c r="D28" i="3" s="1"/>
  <c r="C24" i="3"/>
  <c r="D24" i="3" s="1"/>
  <c r="C20" i="3"/>
  <c r="D20" i="3" s="1"/>
  <c r="C15" i="3"/>
  <c r="D15" i="3" s="1"/>
  <c r="C9" i="3"/>
  <c r="D9" i="3" s="1"/>
  <c r="C35" i="3"/>
  <c r="D35" i="3" s="1"/>
  <c r="C31" i="3"/>
  <c r="D31" i="3" s="1"/>
  <c r="C27" i="3"/>
  <c r="D27" i="3" s="1"/>
  <c r="C23" i="3"/>
  <c r="D23" i="3" s="1"/>
  <c r="C19" i="3"/>
  <c r="D19" i="3" s="1"/>
  <c r="C14" i="3"/>
  <c r="D14" i="3" s="1"/>
  <c r="C7" i="3"/>
  <c r="D7" i="3" s="1"/>
  <c r="C34" i="3"/>
  <c r="D34" i="3" s="1"/>
  <c r="C30" i="3"/>
  <c r="D30" i="3" s="1"/>
  <c r="C26" i="3"/>
  <c r="D26" i="3" s="1"/>
  <c r="C22" i="3"/>
  <c r="D22" i="3" s="1"/>
  <c r="C18" i="3"/>
  <c r="D18" i="3" s="1"/>
  <c r="C12" i="3"/>
  <c r="D12" i="3" s="1"/>
  <c r="C5" i="3"/>
  <c r="D5" i="3" s="1"/>
  <c r="E37" i="2"/>
  <c r="I5" i="2" s="1"/>
  <c r="I7" i="2" s="1"/>
  <c r="F37" i="2"/>
  <c r="G16" i="3"/>
  <c r="G17" i="3" s="1"/>
  <c r="G10" i="3"/>
  <c r="G11" i="3" s="1"/>
  <c r="G12" i="3" s="1"/>
  <c r="C17" i="3"/>
  <c r="D17" i="3" s="1"/>
  <c r="C13" i="3"/>
  <c r="D13" i="3" s="1"/>
  <c r="C8" i="3"/>
  <c r="D8" i="3" s="1"/>
  <c r="D17" i="4"/>
  <c r="E17" i="4" s="1"/>
  <c r="D5" i="4"/>
  <c r="E5" i="4" s="1"/>
  <c r="D33" i="4"/>
  <c r="E33" i="4" s="1"/>
  <c r="D21" i="4"/>
  <c r="E21" i="4" s="1"/>
  <c r="D29" i="4"/>
  <c r="E29" i="4" s="1"/>
  <c r="D13" i="4"/>
  <c r="E13" i="4" s="1"/>
  <c r="D25" i="4"/>
  <c r="E25" i="4" s="1"/>
  <c r="F3" i="4"/>
  <c r="G3" i="4" s="1"/>
  <c r="D36" i="4"/>
  <c r="E36" i="4" s="1"/>
  <c r="D32" i="4"/>
  <c r="E32" i="4" s="1"/>
  <c r="D28" i="4"/>
  <c r="E28" i="4" s="1"/>
  <c r="D24" i="4"/>
  <c r="E24" i="4" s="1"/>
  <c r="D20" i="4"/>
  <c r="E20" i="4" s="1"/>
  <c r="D16" i="4"/>
  <c r="E16" i="4" s="1"/>
  <c r="D12" i="4"/>
  <c r="E12" i="4" s="1"/>
  <c r="D8" i="4"/>
  <c r="E8" i="4" s="1"/>
  <c r="D4" i="4"/>
  <c r="E4" i="4" s="1"/>
  <c r="G24" i="4"/>
  <c r="G9" i="4"/>
  <c r="D35" i="4"/>
  <c r="E35" i="4" s="1"/>
  <c r="D31" i="4"/>
  <c r="E31" i="4" s="1"/>
  <c r="D27" i="4"/>
  <c r="E27" i="4" s="1"/>
  <c r="D23" i="4"/>
  <c r="E23" i="4" s="1"/>
  <c r="D19" i="4"/>
  <c r="E19" i="4" s="1"/>
  <c r="D15" i="4"/>
  <c r="E15" i="4" s="1"/>
  <c r="D11" i="4"/>
  <c r="E11" i="4" s="1"/>
  <c r="D7" i="4"/>
  <c r="E7" i="4" s="1"/>
  <c r="G23" i="4"/>
  <c r="D34" i="4"/>
  <c r="E34" i="4" s="1"/>
  <c r="D30" i="4"/>
  <c r="E30" i="4" s="1"/>
  <c r="D26" i="4"/>
  <c r="E26" i="4" s="1"/>
  <c r="D22" i="4"/>
  <c r="E22" i="4" s="1"/>
  <c r="D18" i="4"/>
  <c r="E18" i="4" s="1"/>
  <c r="D14" i="4"/>
  <c r="E14" i="4" s="1"/>
  <c r="D10" i="4"/>
  <c r="E10" i="4" s="1"/>
  <c r="D6" i="4"/>
  <c r="E6" i="4" s="1"/>
  <c r="G26" i="4"/>
  <c r="C10" i="3"/>
  <c r="D10" i="3" s="1"/>
  <c r="G20" i="3" l="1"/>
  <c r="G21" i="3" s="1"/>
  <c r="G22" i="3" s="1"/>
  <c r="G18" i="3"/>
  <c r="D3" i="3"/>
  <c r="D4" i="3"/>
  <c r="C38" i="3" s="1"/>
  <c r="C39" i="3" s="1"/>
  <c r="G23" i="3"/>
  <c r="G24" i="3" s="1"/>
  <c r="G25" i="3" s="1"/>
  <c r="G27" i="3" s="1"/>
  <c r="E37" i="4"/>
  <c r="J6" i="4" s="1"/>
  <c r="G37" i="4"/>
  <c r="J7" i="4" s="1"/>
  <c r="J9" i="4" s="1"/>
  <c r="H3" i="3" l="1"/>
  <c r="E3" i="3"/>
  <c r="E4" i="3"/>
  <c r="E15" i="3"/>
  <c r="H15" i="3" s="1"/>
  <c r="E13" i="3"/>
  <c r="H13" i="3" s="1"/>
  <c r="E28" i="3"/>
  <c r="E31" i="3"/>
  <c r="E30" i="3"/>
  <c r="E12" i="3"/>
  <c r="H12" i="3" s="1"/>
  <c r="E35" i="3"/>
  <c r="H35" i="3" s="1"/>
  <c r="E14" i="3"/>
  <c r="H14" i="3" s="1"/>
  <c r="E29" i="3"/>
  <c r="E27" i="3"/>
  <c r="H27" i="3" s="1"/>
  <c r="E11" i="3"/>
  <c r="H11" i="3" s="1"/>
  <c r="E26" i="3"/>
  <c r="H26" i="3" s="1"/>
  <c r="E10" i="3"/>
  <c r="H10" i="3" s="1"/>
  <c r="E25" i="3"/>
  <c r="H25" i="3" s="1"/>
  <c r="E39" i="3" s="1"/>
  <c r="E9" i="3"/>
  <c r="H9" i="3" s="1"/>
  <c r="E24" i="3"/>
  <c r="H24" i="3" s="1"/>
  <c r="E8" i="3"/>
  <c r="H8" i="3" s="1"/>
  <c r="E5" i="3"/>
  <c r="H5" i="3" s="1"/>
  <c r="E23" i="3"/>
  <c r="H23" i="3" s="1"/>
  <c r="E7" i="3"/>
  <c r="H7" i="3" s="1"/>
  <c r="E22" i="3"/>
  <c r="H22" i="3" s="1"/>
  <c r="E6" i="3"/>
  <c r="H6" i="3" s="1"/>
  <c r="E21" i="3"/>
  <c r="H21" i="3" s="1"/>
  <c r="E36" i="3"/>
  <c r="H36" i="3" s="1"/>
  <c r="E20" i="3"/>
  <c r="H20" i="3" s="1"/>
  <c r="H4" i="3"/>
  <c r="E19" i="3"/>
  <c r="H19" i="3" s="1"/>
  <c r="E34" i="3"/>
  <c r="H34" i="3" s="1"/>
  <c r="E18" i="3"/>
  <c r="H18" i="3" s="1"/>
  <c r="E33" i="3"/>
  <c r="H33" i="3" s="1"/>
  <c r="E17" i="3"/>
  <c r="H17" i="3" s="1"/>
  <c r="E32" i="3"/>
  <c r="H32" i="3" s="1"/>
  <c r="E16" i="3"/>
  <c r="H16" i="3" s="1"/>
  <c r="H28" i="3" l="1"/>
  <c r="G29" i="3"/>
  <c r="G30" i="3" s="1"/>
  <c r="H31" i="3" s="1"/>
  <c r="H30" i="3" l="1"/>
  <c r="H29" i="3"/>
</calcChain>
</file>

<file path=xl/sharedStrings.xml><?xml version="1.0" encoding="utf-8"?>
<sst xmlns="http://schemas.openxmlformats.org/spreadsheetml/2006/main" count="138" uniqueCount="87">
  <si>
    <t>No</t>
  </si>
  <si>
    <t xml:space="preserve">N a m a  S i s w a </t>
  </si>
  <si>
    <t>Aanisah Zully</t>
  </si>
  <si>
    <t>Ahmad Abrar Dhiya R</t>
  </si>
  <si>
    <t>Aidilfa Mardhatillah</t>
  </si>
  <si>
    <t>Amanda Aprilia Mesriza</t>
  </si>
  <si>
    <t>Astrid Ramahdani</t>
  </si>
  <si>
    <t>Azzahra Fela Hanum</t>
  </si>
  <si>
    <t>Chardova Maha Putra Sara</t>
  </si>
  <si>
    <t>Dara Febrina</t>
  </si>
  <si>
    <t>Dinda Adni Gustin Patricia</t>
  </si>
  <si>
    <t>Edita Nugraha</t>
  </si>
  <si>
    <t>Fadel Adrian Nuari</t>
  </si>
  <si>
    <t>Fadlan Mubaroq</t>
  </si>
  <si>
    <t>Fajrah Rahma Winda S</t>
  </si>
  <si>
    <t>Faksi Alendra Noor</t>
  </si>
  <si>
    <t>Fathin Ghulam Halim A</t>
  </si>
  <si>
    <t>Fatiha</t>
  </si>
  <si>
    <t>Hanafatul Husni</t>
  </si>
  <si>
    <t>Ibnu Husnan</t>
  </si>
  <si>
    <t>Ikhwanul Dhafa Alghifari</t>
  </si>
  <si>
    <t>Melia Sagita</t>
  </si>
  <si>
    <t>Monika Ramadan</t>
  </si>
  <si>
    <t>Muhammad Fadel</t>
  </si>
  <si>
    <t>Najwa Aila Zahra</t>
  </si>
  <si>
    <t>Putri Amelia</t>
  </si>
  <si>
    <t>Putri Asysyifa</t>
  </si>
  <si>
    <t>Riani Hardian</t>
  </si>
  <si>
    <t>Rifaldo Fananda</t>
  </si>
  <si>
    <t>Safhira Izzatul Rahma</t>
  </si>
  <si>
    <t>Selvia Ananda Wandi</t>
  </si>
  <si>
    <t>Syahda Hanifa</t>
  </si>
  <si>
    <t>Syahwa Untari Oktavarira</t>
  </si>
  <si>
    <t>Taqiya Mafaza</t>
  </si>
  <si>
    <t>Verona Idrus</t>
  </si>
  <si>
    <t>Zahratul Khairia</t>
  </si>
  <si>
    <t>12 IPA 3</t>
  </si>
  <si>
    <t>Hidrolisis Garam</t>
  </si>
  <si>
    <t>Rata Rata</t>
  </si>
  <si>
    <t>Skor</t>
  </si>
  <si>
    <t>Nilai Pretest</t>
  </si>
  <si>
    <t>Nilai Post test</t>
  </si>
  <si>
    <t>Selisih Post-Pre</t>
  </si>
  <si>
    <t>Standar Deviasi</t>
  </si>
  <si>
    <t>X-Xbar</t>
  </si>
  <si>
    <t>(X-Xbar)^2</t>
  </si>
  <si>
    <t xml:space="preserve"> Varian</t>
  </si>
  <si>
    <t>Z</t>
  </si>
  <si>
    <t>F(x)</t>
  </si>
  <si>
    <t>S(x)</t>
  </si>
  <si>
    <t>F(x)-S(x)</t>
  </si>
  <si>
    <t>Nilai Tabel</t>
  </si>
  <si>
    <t>&lt;</t>
  </si>
  <si>
    <t>Data Berdistribusi Normal</t>
  </si>
  <si>
    <t>Nilai Pretest (X)</t>
  </si>
  <si>
    <t>Nilai Post Test (Y)</t>
  </si>
  <si>
    <t>X^2</t>
  </si>
  <si>
    <t>Y^2</t>
  </si>
  <si>
    <t>XY</t>
  </si>
  <si>
    <t>n</t>
  </si>
  <si>
    <t>Sx</t>
  </si>
  <si>
    <t>Jumlah</t>
  </si>
  <si>
    <t>Sy</t>
  </si>
  <si>
    <t>F Hitung</t>
  </si>
  <si>
    <t>Derajat Kebebasan</t>
  </si>
  <si>
    <t>F Tabel</t>
  </si>
  <si>
    <t>F Hitung &lt; F Tabel</t>
  </si>
  <si>
    <t>Data Homogen</t>
  </si>
  <si>
    <t>No.</t>
  </si>
  <si>
    <t>Nilai Pre Test (X)</t>
  </si>
  <si>
    <t>Rata Rata X</t>
  </si>
  <si>
    <t>Rata Rata Y</t>
  </si>
  <si>
    <t>Y-Ybar</t>
  </si>
  <si>
    <t>(Y-Ybar)^2</t>
  </si>
  <si>
    <t xml:space="preserve">Sx </t>
  </si>
  <si>
    <t>derajat kebebasan</t>
  </si>
  <si>
    <t>t hitung</t>
  </si>
  <si>
    <t>H1 diterima</t>
  </si>
  <si>
    <t>T Tabel dk 33 onetail</t>
  </si>
  <si>
    <t>Terdapat peningkatan nilai post test yang lebih besar dari pre test</t>
  </si>
  <si>
    <t>N-Gain</t>
  </si>
  <si>
    <t>Nilai Pretest Posttest Kimia</t>
  </si>
  <si>
    <t>T Tabel</t>
  </si>
  <si>
    <t>T hitung &gt; T Tabel</t>
  </si>
  <si>
    <t>T hitung</t>
  </si>
  <si>
    <t>N gain kategori Sedang</t>
  </si>
  <si>
    <t>0,772985 &lt; 1,787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</si>
</sst>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2" borderId="0" xfId="0" applyFont="1" applyFill="1"/>
    <xf numFmtId="0" fontId="0" fillId="0" borderId="3" xfId="0" applyBorder="1"/>
    <xf numFmtId="0" fontId="1" fillId="0" borderId="0" xfId="0" applyFont="1"/>
    <xf numFmtId="1" fontId="0" fillId="0" borderId="1" xfId="0" applyNumberFormat="1" applyBorder="1"/>
    <xf numFmtId="0" fontId="1" fillId="4" borderId="0" xfId="0" applyFont="1" applyFill="1"/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Font="1" applyBorder="1"/>
    <xf numFmtId="164" fontId="1" fillId="3" borderId="1" xfId="0" applyNumberFormat="1" applyFont="1" applyFill="1" applyBorder="1"/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1" xfId="0" applyFill="1" applyBorder="1"/>
  </cellXfs>
  <cellStyles count="2">
    <cellStyle name="Normal" xfId="0" builtinId="0"/>
    <cellStyle name="Normal 1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tabSelected="1" workbookViewId="0">
      <selection activeCell="I15" sqref="I15"/>
    </sheetView>
  </sheetViews>
  <sheetFormatPr defaultRowHeight="14.4" x14ac:dyDescent="0.3"/>
  <cols>
    <col min="2" max="2" width="24.44140625" bestFit="1" customWidth="1"/>
    <col min="4" max="4" width="12" bestFit="1" customWidth="1"/>
    <col min="6" max="6" width="13.44140625" bestFit="1" customWidth="1"/>
    <col min="7" max="7" width="15" bestFit="1" customWidth="1"/>
    <col min="13" max="13" width="13.109375" bestFit="1" customWidth="1"/>
    <col min="14" max="14" width="21.6640625" bestFit="1" customWidth="1"/>
  </cols>
  <sheetData>
    <row r="1" spans="1:14" x14ac:dyDescent="0.3">
      <c r="A1" s="20" t="s">
        <v>81</v>
      </c>
      <c r="B1" s="20"/>
      <c r="C1" s="20"/>
      <c r="D1" s="20"/>
      <c r="E1" s="1"/>
    </row>
    <row r="2" spans="1:14" x14ac:dyDescent="0.3">
      <c r="A2" s="20" t="s">
        <v>36</v>
      </c>
      <c r="B2" s="20"/>
      <c r="C2" s="20"/>
      <c r="D2" s="20"/>
      <c r="E2" s="1"/>
    </row>
    <row r="3" spans="1:14" x14ac:dyDescent="0.3">
      <c r="A3" s="20" t="s">
        <v>37</v>
      </c>
      <c r="B3" s="20"/>
      <c r="C3" s="20"/>
      <c r="D3" s="20"/>
      <c r="E3" s="1"/>
    </row>
    <row r="5" spans="1:14" x14ac:dyDescent="0.3">
      <c r="A5" s="21" t="s">
        <v>0</v>
      </c>
      <c r="B5" s="21" t="s">
        <v>1</v>
      </c>
      <c r="C5" s="22" t="s">
        <v>39</v>
      </c>
      <c r="D5" s="21" t="s">
        <v>40</v>
      </c>
      <c r="E5" s="22" t="s">
        <v>39</v>
      </c>
      <c r="F5" s="21" t="s">
        <v>41</v>
      </c>
      <c r="G5" s="21" t="s">
        <v>42</v>
      </c>
    </row>
    <row r="6" spans="1:14" x14ac:dyDescent="0.3">
      <c r="A6" s="21"/>
      <c r="B6" s="21"/>
      <c r="C6" s="23"/>
      <c r="D6" s="21"/>
      <c r="E6" s="23"/>
      <c r="F6" s="21"/>
      <c r="G6" s="21"/>
    </row>
    <row r="7" spans="1:14" x14ac:dyDescent="0.3">
      <c r="A7" s="2">
        <v>1</v>
      </c>
      <c r="B7" s="4" t="s">
        <v>2</v>
      </c>
      <c r="C7" s="4">
        <f>D7/5</f>
        <v>7</v>
      </c>
      <c r="D7" s="2">
        <v>35</v>
      </c>
      <c r="E7" s="2">
        <f>F7/5</f>
        <v>16</v>
      </c>
      <c r="F7" s="26">
        <v>80</v>
      </c>
      <c r="G7" s="26">
        <f>F7-D7</f>
        <v>45</v>
      </c>
    </row>
    <row r="8" spans="1:14" x14ac:dyDescent="0.3">
      <c r="A8" s="2">
        <v>2</v>
      </c>
      <c r="B8" s="4" t="s">
        <v>3</v>
      </c>
      <c r="C8" s="4">
        <f t="shared" ref="C8:C40" si="0">D8/5</f>
        <v>2</v>
      </c>
      <c r="D8" s="2">
        <v>10</v>
      </c>
      <c r="E8" s="2">
        <f t="shared" ref="E8:E40" si="1">F8/5</f>
        <v>14</v>
      </c>
      <c r="F8" s="26">
        <v>70</v>
      </c>
      <c r="G8" s="26">
        <f t="shared" ref="G8:G40" si="2">F8-D8</f>
        <v>60</v>
      </c>
      <c r="M8" s="16"/>
      <c r="N8" s="17"/>
    </row>
    <row r="9" spans="1:14" x14ac:dyDescent="0.3">
      <c r="A9" s="2">
        <v>3</v>
      </c>
      <c r="B9" s="4" t="s">
        <v>4</v>
      </c>
      <c r="C9" s="4">
        <f t="shared" si="0"/>
        <v>8</v>
      </c>
      <c r="D9" s="2">
        <v>40</v>
      </c>
      <c r="E9" s="2">
        <f t="shared" si="1"/>
        <v>13</v>
      </c>
      <c r="F9" s="26">
        <v>65</v>
      </c>
      <c r="G9" s="26">
        <f t="shared" si="2"/>
        <v>25</v>
      </c>
      <c r="M9" s="16"/>
      <c r="N9" s="17"/>
    </row>
    <row r="10" spans="1:14" x14ac:dyDescent="0.3">
      <c r="A10" s="2">
        <v>4</v>
      </c>
      <c r="B10" s="4" t="s">
        <v>5</v>
      </c>
      <c r="C10" s="4">
        <f t="shared" si="0"/>
        <v>2</v>
      </c>
      <c r="D10" s="2">
        <v>10</v>
      </c>
      <c r="E10" s="2">
        <f t="shared" si="1"/>
        <v>11</v>
      </c>
      <c r="F10" s="26">
        <v>55</v>
      </c>
      <c r="G10" s="26">
        <f t="shared" si="2"/>
        <v>45</v>
      </c>
      <c r="M10" s="16"/>
      <c r="N10" s="17"/>
    </row>
    <row r="11" spans="1:14" x14ac:dyDescent="0.3">
      <c r="A11" s="2">
        <v>5</v>
      </c>
      <c r="B11" s="4" t="s">
        <v>6</v>
      </c>
      <c r="C11" s="4">
        <f t="shared" si="0"/>
        <v>2</v>
      </c>
      <c r="D11" s="2">
        <v>10</v>
      </c>
      <c r="E11" s="2">
        <f t="shared" si="1"/>
        <v>12</v>
      </c>
      <c r="F11" s="26">
        <v>60</v>
      </c>
      <c r="G11" s="26">
        <f t="shared" si="2"/>
        <v>50</v>
      </c>
      <c r="M11" s="16"/>
      <c r="N11" s="17"/>
    </row>
    <row r="12" spans="1:14" x14ac:dyDescent="0.3">
      <c r="A12" s="2">
        <v>6</v>
      </c>
      <c r="B12" s="4" t="s">
        <v>7</v>
      </c>
      <c r="C12" s="4">
        <f t="shared" si="0"/>
        <v>4</v>
      </c>
      <c r="D12" s="2">
        <v>20</v>
      </c>
      <c r="E12" s="2">
        <f t="shared" si="1"/>
        <v>14</v>
      </c>
      <c r="F12" s="26">
        <v>70</v>
      </c>
      <c r="G12" s="26">
        <f t="shared" si="2"/>
        <v>50</v>
      </c>
      <c r="M12" s="16"/>
      <c r="N12" s="17"/>
    </row>
    <row r="13" spans="1:14" x14ac:dyDescent="0.3">
      <c r="A13" s="2">
        <v>7</v>
      </c>
      <c r="B13" s="4" t="s">
        <v>8</v>
      </c>
      <c r="C13" s="4">
        <f t="shared" si="0"/>
        <v>3</v>
      </c>
      <c r="D13" s="2">
        <v>15</v>
      </c>
      <c r="E13" s="2">
        <f t="shared" si="1"/>
        <v>10</v>
      </c>
      <c r="F13" s="26">
        <v>50</v>
      </c>
      <c r="G13" s="26">
        <f t="shared" si="2"/>
        <v>35</v>
      </c>
      <c r="M13" s="16"/>
      <c r="N13" s="17"/>
    </row>
    <row r="14" spans="1:14" x14ac:dyDescent="0.3">
      <c r="A14" s="2">
        <v>8</v>
      </c>
      <c r="B14" s="4" t="s">
        <v>9</v>
      </c>
      <c r="C14" s="4">
        <f t="shared" si="0"/>
        <v>4</v>
      </c>
      <c r="D14" s="2">
        <v>20</v>
      </c>
      <c r="E14" s="2">
        <f t="shared" si="1"/>
        <v>12</v>
      </c>
      <c r="F14" s="26">
        <v>60</v>
      </c>
      <c r="G14" s="26">
        <f t="shared" si="2"/>
        <v>40</v>
      </c>
      <c r="M14" s="16"/>
      <c r="N14" s="17"/>
    </row>
    <row r="15" spans="1:14" x14ac:dyDescent="0.3">
      <c r="A15" s="2">
        <v>9</v>
      </c>
      <c r="B15" s="4" t="s">
        <v>10</v>
      </c>
      <c r="C15" s="4">
        <f t="shared" si="0"/>
        <v>2</v>
      </c>
      <c r="D15" s="2">
        <v>10</v>
      </c>
      <c r="E15" s="2">
        <f t="shared" si="1"/>
        <v>10</v>
      </c>
      <c r="F15" s="26">
        <v>50</v>
      </c>
      <c r="G15" s="26">
        <f t="shared" si="2"/>
        <v>40</v>
      </c>
      <c r="M15" s="16"/>
      <c r="N15" s="17"/>
    </row>
    <row r="16" spans="1:14" x14ac:dyDescent="0.3">
      <c r="A16" s="2">
        <v>10</v>
      </c>
      <c r="B16" s="4" t="s">
        <v>11</v>
      </c>
      <c r="C16" s="4">
        <f t="shared" si="0"/>
        <v>4</v>
      </c>
      <c r="D16" s="2">
        <v>20</v>
      </c>
      <c r="E16" s="2">
        <f t="shared" si="1"/>
        <v>11</v>
      </c>
      <c r="F16" s="26">
        <v>55</v>
      </c>
      <c r="G16" s="26">
        <f t="shared" si="2"/>
        <v>35</v>
      </c>
      <c r="M16" s="16"/>
      <c r="N16" s="17"/>
    </row>
    <row r="17" spans="1:14" x14ac:dyDescent="0.3">
      <c r="A17" s="2">
        <v>11</v>
      </c>
      <c r="B17" s="4" t="s">
        <v>12</v>
      </c>
      <c r="C17" s="4">
        <f t="shared" si="0"/>
        <v>1</v>
      </c>
      <c r="D17" s="2">
        <v>5</v>
      </c>
      <c r="E17" s="2">
        <f t="shared" si="1"/>
        <v>11</v>
      </c>
      <c r="F17" s="26">
        <v>55</v>
      </c>
      <c r="G17" s="26">
        <f t="shared" si="2"/>
        <v>50</v>
      </c>
      <c r="M17" s="16"/>
      <c r="N17" s="17"/>
    </row>
    <row r="18" spans="1:14" x14ac:dyDescent="0.3">
      <c r="A18" s="2">
        <v>12</v>
      </c>
      <c r="B18" s="4" t="s">
        <v>13</v>
      </c>
      <c r="C18" s="4">
        <f t="shared" si="0"/>
        <v>3</v>
      </c>
      <c r="D18" s="2">
        <v>15</v>
      </c>
      <c r="E18" s="2">
        <f t="shared" si="1"/>
        <v>10</v>
      </c>
      <c r="F18" s="26">
        <v>50</v>
      </c>
      <c r="G18" s="26">
        <f t="shared" si="2"/>
        <v>35</v>
      </c>
      <c r="M18" s="16"/>
      <c r="N18" s="17"/>
    </row>
    <row r="19" spans="1:14" x14ac:dyDescent="0.3">
      <c r="A19" s="2">
        <v>13</v>
      </c>
      <c r="B19" s="4" t="s">
        <v>14</v>
      </c>
      <c r="C19" s="4">
        <f t="shared" si="0"/>
        <v>8</v>
      </c>
      <c r="D19" s="2">
        <v>40</v>
      </c>
      <c r="E19" s="2">
        <f t="shared" si="1"/>
        <v>13</v>
      </c>
      <c r="F19" s="26">
        <v>65</v>
      </c>
      <c r="G19" s="26">
        <f t="shared" si="2"/>
        <v>25</v>
      </c>
    </row>
    <row r="20" spans="1:14" x14ac:dyDescent="0.3">
      <c r="A20" s="2">
        <v>14</v>
      </c>
      <c r="B20" s="4" t="s">
        <v>15</v>
      </c>
      <c r="C20" s="4">
        <f t="shared" si="0"/>
        <v>6</v>
      </c>
      <c r="D20" s="2">
        <v>30</v>
      </c>
      <c r="E20" s="2">
        <f t="shared" si="1"/>
        <v>12</v>
      </c>
      <c r="F20" s="26">
        <v>60</v>
      </c>
      <c r="G20" s="26">
        <f t="shared" si="2"/>
        <v>30</v>
      </c>
    </row>
    <row r="21" spans="1:14" x14ac:dyDescent="0.3">
      <c r="A21" s="2">
        <v>15</v>
      </c>
      <c r="B21" s="4" t="s">
        <v>16</v>
      </c>
      <c r="C21" s="4">
        <f t="shared" si="0"/>
        <v>4</v>
      </c>
      <c r="D21" s="2">
        <v>20</v>
      </c>
      <c r="E21" s="2">
        <f t="shared" si="1"/>
        <v>12</v>
      </c>
      <c r="F21" s="26">
        <v>60</v>
      </c>
      <c r="G21" s="26">
        <f t="shared" si="2"/>
        <v>40</v>
      </c>
    </row>
    <row r="22" spans="1:14" x14ac:dyDescent="0.3">
      <c r="A22" s="2">
        <v>16</v>
      </c>
      <c r="B22" s="4" t="s">
        <v>17</v>
      </c>
      <c r="C22" s="4">
        <f t="shared" si="0"/>
        <v>3</v>
      </c>
      <c r="D22" s="2">
        <v>15</v>
      </c>
      <c r="E22" s="2">
        <f t="shared" si="1"/>
        <v>18</v>
      </c>
      <c r="F22" s="26">
        <v>90</v>
      </c>
      <c r="G22" s="26">
        <f t="shared" si="2"/>
        <v>75</v>
      </c>
    </row>
    <row r="23" spans="1:14" x14ac:dyDescent="0.3">
      <c r="A23" s="2">
        <v>17</v>
      </c>
      <c r="B23" s="4" t="s">
        <v>18</v>
      </c>
      <c r="C23" s="4">
        <f t="shared" si="0"/>
        <v>2</v>
      </c>
      <c r="D23" s="2">
        <v>10</v>
      </c>
      <c r="E23" s="2">
        <f t="shared" si="1"/>
        <v>13</v>
      </c>
      <c r="F23" s="26">
        <v>65</v>
      </c>
      <c r="G23" s="26">
        <f t="shared" si="2"/>
        <v>55</v>
      </c>
      <c r="M23" s="16"/>
      <c r="N23" s="17"/>
    </row>
    <row r="24" spans="1:14" x14ac:dyDescent="0.3">
      <c r="A24" s="2">
        <v>18</v>
      </c>
      <c r="B24" s="4" t="s">
        <v>19</v>
      </c>
      <c r="C24" s="4">
        <f t="shared" si="0"/>
        <v>4</v>
      </c>
      <c r="D24" s="2">
        <v>20</v>
      </c>
      <c r="E24" s="2">
        <f t="shared" si="1"/>
        <v>13</v>
      </c>
      <c r="F24" s="26">
        <v>65</v>
      </c>
      <c r="G24" s="26">
        <f t="shared" si="2"/>
        <v>45</v>
      </c>
      <c r="M24" s="16"/>
      <c r="N24" s="17"/>
    </row>
    <row r="25" spans="1:14" x14ac:dyDescent="0.3">
      <c r="A25" s="2">
        <v>19</v>
      </c>
      <c r="B25" s="4" t="s">
        <v>20</v>
      </c>
      <c r="C25" s="4">
        <f t="shared" si="0"/>
        <v>4</v>
      </c>
      <c r="D25" s="2">
        <v>20</v>
      </c>
      <c r="E25" s="2">
        <f t="shared" si="1"/>
        <v>12</v>
      </c>
      <c r="F25" s="26">
        <v>60</v>
      </c>
      <c r="G25" s="26">
        <f t="shared" si="2"/>
        <v>40</v>
      </c>
      <c r="M25" s="16"/>
      <c r="N25" s="17"/>
    </row>
    <row r="26" spans="1:14" x14ac:dyDescent="0.3">
      <c r="A26" s="2">
        <v>20</v>
      </c>
      <c r="B26" s="4" t="s">
        <v>21</v>
      </c>
      <c r="C26" s="4">
        <f t="shared" si="0"/>
        <v>5</v>
      </c>
      <c r="D26" s="2">
        <v>25</v>
      </c>
      <c r="E26" s="2">
        <f t="shared" si="1"/>
        <v>14</v>
      </c>
      <c r="F26" s="26">
        <v>70</v>
      </c>
      <c r="G26" s="26">
        <f t="shared" si="2"/>
        <v>45</v>
      </c>
      <c r="M26" s="16"/>
      <c r="N26" s="17"/>
    </row>
    <row r="27" spans="1:14" x14ac:dyDescent="0.3">
      <c r="A27" s="2">
        <v>21</v>
      </c>
      <c r="B27" s="4" t="s">
        <v>22</v>
      </c>
      <c r="C27" s="4">
        <f t="shared" si="0"/>
        <v>2</v>
      </c>
      <c r="D27" s="2">
        <v>10</v>
      </c>
      <c r="E27" s="2">
        <f t="shared" si="1"/>
        <v>16</v>
      </c>
      <c r="F27" s="26">
        <v>80</v>
      </c>
      <c r="G27" s="26">
        <f t="shared" si="2"/>
        <v>70</v>
      </c>
      <c r="M27" s="16"/>
      <c r="N27" s="17"/>
    </row>
    <row r="28" spans="1:14" x14ac:dyDescent="0.3">
      <c r="A28" s="2">
        <v>22</v>
      </c>
      <c r="B28" s="4" t="s">
        <v>23</v>
      </c>
      <c r="C28" s="4">
        <f t="shared" si="0"/>
        <v>3</v>
      </c>
      <c r="D28" s="2">
        <v>15</v>
      </c>
      <c r="E28" s="2">
        <f t="shared" si="1"/>
        <v>12</v>
      </c>
      <c r="F28" s="26">
        <v>60</v>
      </c>
      <c r="G28" s="26">
        <f t="shared" si="2"/>
        <v>45</v>
      </c>
      <c r="M28" s="16"/>
      <c r="N28" s="17"/>
    </row>
    <row r="29" spans="1:14" x14ac:dyDescent="0.3">
      <c r="A29" s="2">
        <v>23</v>
      </c>
      <c r="B29" s="4" t="s">
        <v>24</v>
      </c>
      <c r="C29" s="4">
        <f t="shared" si="0"/>
        <v>3</v>
      </c>
      <c r="D29" s="2">
        <v>15</v>
      </c>
      <c r="E29" s="2">
        <f t="shared" si="1"/>
        <v>17</v>
      </c>
      <c r="F29" s="26">
        <v>85</v>
      </c>
      <c r="G29" s="26">
        <f t="shared" si="2"/>
        <v>70</v>
      </c>
      <c r="M29" s="16"/>
      <c r="N29" s="17"/>
    </row>
    <row r="30" spans="1:14" x14ac:dyDescent="0.3">
      <c r="A30" s="2">
        <v>24</v>
      </c>
      <c r="B30" s="4" t="s">
        <v>25</v>
      </c>
      <c r="C30" s="4">
        <f t="shared" si="0"/>
        <v>5</v>
      </c>
      <c r="D30" s="2">
        <v>25</v>
      </c>
      <c r="E30" s="2">
        <f t="shared" si="1"/>
        <v>14</v>
      </c>
      <c r="F30" s="26">
        <v>70</v>
      </c>
      <c r="G30" s="26">
        <f t="shared" si="2"/>
        <v>45</v>
      </c>
      <c r="M30" s="16"/>
      <c r="N30" s="17"/>
    </row>
    <row r="31" spans="1:14" x14ac:dyDescent="0.3">
      <c r="A31" s="2">
        <v>25</v>
      </c>
      <c r="B31" s="4" t="s">
        <v>26</v>
      </c>
      <c r="C31" s="4">
        <f t="shared" si="0"/>
        <v>5</v>
      </c>
      <c r="D31" s="2">
        <v>25</v>
      </c>
      <c r="E31" s="2">
        <f t="shared" si="1"/>
        <v>16</v>
      </c>
      <c r="F31" s="26">
        <v>80</v>
      </c>
      <c r="G31" s="26">
        <f t="shared" si="2"/>
        <v>55</v>
      </c>
      <c r="M31" s="16"/>
      <c r="N31" s="17"/>
    </row>
    <row r="32" spans="1:14" x14ac:dyDescent="0.3">
      <c r="A32" s="2">
        <v>26</v>
      </c>
      <c r="B32" s="4" t="s">
        <v>27</v>
      </c>
      <c r="C32" s="4">
        <f t="shared" si="0"/>
        <v>6</v>
      </c>
      <c r="D32" s="2">
        <v>30</v>
      </c>
      <c r="E32" s="2">
        <f t="shared" si="1"/>
        <v>17</v>
      </c>
      <c r="F32" s="26">
        <v>85</v>
      </c>
      <c r="G32" s="26">
        <f t="shared" si="2"/>
        <v>55</v>
      </c>
      <c r="M32" s="16"/>
      <c r="N32" s="17"/>
    </row>
    <row r="33" spans="1:7" x14ac:dyDescent="0.3">
      <c r="A33" s="2">
        <v>27</v>
      </c>
      <c r="B33" s="4" t="s">
        <v>28</v>
      </c>
      <c r="C33" s="4">
        <f t="shared" si="0"/>
        <v>2</v>
      </c>
      <c r="D33" s="2">
        <v>10</v>
      </c>
      <c r="E33" s="2">
        <f t="shared" si="1"/>
        <v>13</v>
      </c>
      <c r="F33" s="26">
        <v>65</v>
      </c>
      <c r="G33" s="26">
        <f t="shared" si="2"/>
        <v>55</v>
      </c>
    </row>
    <row r="34" spans="1:7" x14ac:dyDescent="0.3">
      <c r="A34" s="2">
        <v>28</v>
      </c>
      <c r="B34" s="4" t="s">
        <v>29</v>
      </c>
      <c r="C34" s="4">
        <f t="shared" si="0"/>
        <v>3</v>
      </c>
      <c r="D34" s="2">
        <v>15</v>
      </c>
      <c r="E34" s="2">
        <f t="shared" si="1"/>
        <v>13</v>
      </c>
      <c r="F34" s="26">
        <v>65</v>
      </c>
      <c r="G34" s="26">
        <f t="shared" si="2"/>
        <v>50</v>
      </c>
    </row>
    <row r="35" spans="1:7" x14ac:dyDescent="0.3">
      <c r="A35" s="2">
        <v>29</v>
      </c>
      <c r="B35" s="4" t="s">
        <v>30</v>
      </c>
      <c r="C35" s="4">
        <f t="shared" si="0"/>
        <v>3</v>
      </c>
      <c r="D35" s="2">
        <v>15</v>
      </c>
      <c r="E35" s="2">
        <f t="shared" si="1"/>
        <v>13</v>
      </c>
      <c r="F35" s="26">
        <v>65</v>
      </c>
      <c r="G35" s="26">
        <f t="shared" si="2"/>
        <v>50</v>
      </c>
    </row>
    <row r="36" spans="1:7" x14ac:dyDescent="0.3">
      <c r="A36" s="2">
        <v>30</v>
      </c>
      <c r="B36" s="4" t="s">
        <v>31</v>
      </c>
      <c r="C36" s="4">
        <f t="shared" si="0"/>
        <v>2</v>
      </c>
      <c r="D36" s="2">
        <v>10</v>
      </c>
      <c r="E36" s="2">
        <f t="shared" si="1"/>
        <v>12</v>
      </c>
      <c r="F36" s="26">
        <v>60</v>
      </c>
      <c r="G36" s="26">
        <f t="shared" si="2"/>
        <v>50</v>
      </c>
    </row>
    <row r="37" spans="1:7" x14ac:dyDescent="0.3">
      <c r="A37" s="2">
        <v>31</v>
      </c>
      <c r="B37" s="4" t="s">
        <v>32</v>
      </c>
      <c r="C37" s="4">
        <f t="shared" si="0"/>
        <v>4</v>
      </c>
      <c r="D37" s="2">
        <v>20</v>
      </c>
      <c r="E37" s="2">
        <f t="shared" si="1"/>
        <v>15</v>
      </c>
      <c r="F37" s="26">
        <v>75</v>
      </c>
      <c r="G37" s="26">
        <f t="shared" si="2"/>
        <v>55</v>
      </c>
    </row>
    <row r="38" spans="1:7" x14ac:dyDescent="0.3">
      <c r="A38" s="2">
        <v>32</v>
      </c>
      <c r="B38" s="4" t="s">
        <v>33</v>
      </c>
      <c r="C38" s="4">
        <f t="shared" si="0"/>
        <v>4</v>
      </c>
      <c r="D38" s="2">
        <v>20</v>
      </c>
      <c r="E38" s="2">
        <f t="shared" si="1"/>
        <v>17</v>
      </c>
      <c r="F38" s="26">
        <v>85</v>
      </c>
      <c r="G38" s="26">
        <f t="shared" si="2"/>
        <v>65</v>
      </c>
    </row>
    <row r="39" spans="1:7" x14ac:dyDescent="0.3">
      <c r="A39" s="2">
        <v>33</v>
      </c>
      <c r="B39" s="4" t="s">
        <v>34</v>
      </c>
      <c r="C39" s="4">
        <f t="shared" si="0"/>
        <v>5</v>
      </c>
      <c r="D39" s="2">
        <v>25</v>
      </c>
      <c r="E39" s="2">
        <f t="shared" si="1"/>
        <v>15</v>
      </c>
      <c r="F39" s="26">
        <v>75</v>
      </c>
      <c r="G39" s="26">
        <f t="shared" si="2"/>
        <v>50</v>
      </c>
    </row>
    <row r="40" spans="1:7" x14ac:dyDescent="0.3">
      <c r="A40" s="2">
        <v>34</v>
      </c>
      <c r="B40" s="4" t="s">
        <v>35</v>
      </c>
      <c r="C40" s="4">
        <f t="shared" si="0"/>
        <v>6</v>
      </c>
      <c r="D40" s="2">
        <v>30</v>
      </c>
      <c r="E40" s="2">
        <f t="shared" si="1"/>
        <v>18</v>
      </c>
      <c r="F40" s="26">
        <v>90</v>
      </c>
      <c r="G40" s="26">
        <f t="shared" si="2"/>
        <v>60</v>
      </c>
    </row>
    <row r="41" spans="1:7" x14ac:dyDescent="0.3">
      <c r="A41" s="24" t="s">
        <v>38</v>
      </c>
      <c r="B41" s="24"/>
      <c r="C41" s="7"/>
      <c r="D41" s="11">
        <f>AVERAGE(D7:D40)</f>
        <v>19.264705882352942</v>
      </c>
      <c r="E41" s="11"/>
      <c r="F41" s="3">
        <f>AVERAGE(F7:F40)</f>
        <v>67.5</v>
      </c>
      <c r="G41" s="3"/>
    </row>
  </sheetData>
  <sortState xmlns:xlrd2="http://schemas.microsoft.com/office/spreadsheetml/2017/richdata2" ref="I7:I40">
    <sortCondition ref="I7"/>
  </sortState>
  <mergeCells count="11">
    <mergeCell ref="E5:E6"/>
    <mergeCell ref="F5:F6"/>
    <mergeCell ref="A41:B41"/>
    <mergeCell ref="G5:G6"/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workbookViewId="0">
      <selection activeCell="L1" sqref="L1:L1048576"/>
    </sheetView>
  </sheetViews>
  <sheetFormatPr defaultRowHeight="14.4" x14ac:dyDescent="0.3"/>
  <cols>
    <col min="2" max="2" width="15" bestFit="1" customWidth="1"/>
    <col min="4" max="4" width="10.33203125" bestFit="1" customWidth="1"/>
    <col min="5" max="5" width="8.6640625" customWidth="1"/>
    <col min="7" max="7" width="9.109375" customWidth="1"/>
    <col min="10" max="10" width="4" customWidth="1"/>
    <col min="11" max="11" width="23.33203125" bestFit="1" customWidth="1"/>
  </cols>
  <sheetData>
    <row r="1" spans="1:11" x14ac:dyDescent="0.3">
      <c r="A1" s="25" t="s">
        <v>0</v>
      </c>
      <c r="B1" s="25" t="s">
        <v>42</v>
      </c>
      <c r="C1" s="25" t="s">
        <v>44</v>
      </c>
      <c r="D1" s="25" t="s">
        <v>45</v>
      </c>
      <c r="E1" s="25" t="s">
        <v>47</v>
      </c>
      <c r="F1" s="25" t="s">
        <v>48</v>
      </c>
      <c r="G1" s="25" t="s">
        <v>49</v>
      </c>
      <c r="H1" s="25" t="s">
        <v>50</v>
      </c>
    </row>
    <row r="2" spans="1:11" x14ac:dyDescent="0.3">
      <c r="A2" s="25"/>
      <c r="B2" s="25"/>
      <c r="C2" s="25"/>
      <c r="D2" s="25"/>
      <c r="E2" s="25"/>
      <c r="F2" s="25"/>
      <c r="G2" s="25"/>
      <c r="H2" s="25"/>
      <c r="J2" s="16"/>
      <c r="K2" s="17"/>
    </row>
    <row r="3" spans="1:11" x14ac:dyDescent="0.3">
      <c r="A3" s="3">
        <v>1</v>
      </c>
      <c r="B3" s="3">
        <v>25</v>
      </c>
      <c r="C3" s="3">
        <f>B3-C$40</f>
        <v>-23.235294117647058</v>
      </c>
      <c r="D3" s="3">
        <f>C3^2</f>
        <v>539.87889273356393</v>
      </c>
      <c r="E3" s="6">
        <f>C3/C$39</f>
        <v>-1.937882402551661</v>
      </c>
      <c r="F3" s="3">
        <v>2.6200000000000001E-2</v>
      </c>
      <c r="G3" s="3">
        <f>A4/A36</f>
        <v>5.8823529411764705E-2</v>
      </c>
      <c r="H3" s="3">
        <f>ABS(F3-G3)</f>
        <v>3.2623529411764704E-2</v>
      </c>
      <c r="J3" s="16"/>
      <c r="K3" s="17"/>
    </row>
    <row r="4" spans="1:11" x14ac:dyDescent="0.3">
      <c r="A4" s="3">
        <v>2</v>
      </c>
      <c r="B4" s="3">
        <v>25</v>
      </c>
      <c r="C4" s="3">
        <f t="shared" ref="C4:C36" si="0">B4-C$40</f>
        <v>-23.235294117647058</v>
      </c>
      <c r="D4" s="3">
        <f t="shared" ref="D4:D36" si="1">C4^2</f>
        <v>539.87889273356393</v>
      </c>
      <c r="E4" s="6">
        <f>C4/C$39</f>
        <v>-1.937882402551661</v>
      </c>
      <c r="F4" s="3">
        <v>2.6200000000000001E-2</v>
      </c>
      <c r="G4" s="3">
        <f>G3</f>
        <v>5.8823529411764705E-2</v>
      </c>
      <c r="H4" s="3">
        <f t="shared" ref="H4:H36" si="2">ABS(F4-G4)</f>
        <v>3.2623529411764704E-2</v>
      </c>
      <c r="K4" s="17"/>
    </row>
    <row r="5" spans="1:11" x14ac:dyDescent="0.3">
      <c r="A5" s="3">
        <v>3</v>
      </c>
      <c r="B5" s="3">
        <v>30</v>
      </c>
      <c r="C5" s="3">
        <f t="shared" si="0"/>
        <v>-18.235294117647058</v>
      </c>
      <c r="D5" s="3">
        <f t="shared" si="1"/>
        <v>332.52595155709338</v>
      </c>
      <c r="E5" s="6">
        <f t="shared" ref="E5:E36" si="3">C5/C$39</f>
        <v>-1.5208697336481389</v>
      </c>
      <c r="F5" s="3">
        <v>6.4299999999999996E-2</v>
      </c>
      <c r="G5" s="3">
        <f>A5/A36</f>
        <v>8.8235294117647065E-2</v>
      </c>
      <c r="H5" s="3">
        <f t="shared" si="2"/>
        <v>2.3935294117647068E-2</v>
      </c>
      <c r="K5" s="17"/>
    </row>
    <row r="6" spans="1:11" x14ac:dyDescent="0.3">
      <c r="A6" s="3">
        <v>4</v>
      </c>
      <c r="B6" s="3">
        <v>35</v>
      </c>
      <c r="C6" s="3">
        <f t="shared" si="0"/>
        <v>-13.235294117647058</v>
      </c>
      <c r="D6" s="3">
        <f t="shared" si="1"/>
        <v>175.17301038062283</v>
      </c>
      <c r="E6" s="6">
        <f t="shared" si="3"/>
        <v>-1.1038570647446169</v>
      </c>
      <c r="F6" s="3">
        <v>0.13569999999999999</v>
      </c>
      <c r="G6" s="3">
        <f>A8/A36</f>
        <v>0.17647058823529413</v>
      </c>
      <c r="H6" s="3">
        <f t="shared" si="2"/>
        <v>4.0770588235294142E-2</v>
      </c>
      <c r="J6" s="16"/>
      <c r="K6" s="17"/>
    </row>
    <row r="7" spans="1:11" x14ac:dyDescent="0.3">
      <c r="A7" s="3">
        <v>5</v>
      </c>
      <c r="B7" s="3">
        <v>35</v>
      </c>
      <c r="C7" s="3">
        <f t="shared" si="0"/>
        <v>-13.235294117647058</v>
      </c>
      <c r="D7" s="3">
        <f t="shared" si="1"/>
        <v>175.17301038062283</v>
      </c>
      <c r="E7" s="6">
        <f t="shared" si="3"/>
        <v>-1.1038570647446169</v>
      </c>
      <c r="F7" s="3">
        <v>0.13569999999999999</v>
      </c>
      <c r="G7" s="3">
        <f>G6</f>
        <v>0.17647058823529413</v>
      </c>
      <c r="H7" s="3">
        <f t="shared" si="2"/>
        <v>4.0770588235294142E-2</v>
      </c>
      <c r="J7" s="16"/>
      <c r="K7" s="17"/>
    </row>
    <row r="8" spans="1:11" x14ac:dyDescent="0.3">
      <c r="A8" s="3">
        <v>6</v>
      </c>
      <c r="B8" s="3">
        <v>35</v>
      </c>
      <c r="C8" s="3">
        <f t="shared" si="0"/>
        <v>-13.235294117647058</v>
      </c>
      <c r="D8" s="3">
        <f t="shared" si="1"/>
        <v>175.17301038062283</v>
      </c>
      <c r="E8" s="6">
        <f t="shared" si="3"/>
        <v>-1.1038570647446169</v>
      </c>
      <c r="F8" s="3">
        <v>0.13569999999999999</v>
      </c>
      <c r="G8" s="3">
        <f>G7</f>
        <v>0.17647058823529413</v>
      </c>
      <c r="H8" s="3">
        <f t="shared" si="2"/>
        <v>4.0770588235294142E-2</v>
      </c>
      <c r="K8" s="17"/>
    </row>
    <row r="9" spans="1:11" x14ac:dyDescent="0.3">
      <c r="A9" s="3">
        <v>7</v>
      </c>
      <c r="B9" s="3">
        <v>40</v>
      </c>
      <c r="C9" s="3">
        <f t="shared" si="0"/>
        <v>-8.235294117647058</v>
      </c>
      <c r="D9" s="3">
        <f t="shared" si="1"/>
        <v>67.820069204152233</v>
      </c>
      <c r="E9" s="6">
        <f t="shared" si="3"/>
        <v>-0.68684439584109502</v>
      </c>
      <c r="F9" s="3">
        <v>0.24510000000000001</v>
      </c>
      <c r="G9" s="3">
        <f>A12/A36</f>
        <v>0.29411764705882354</v>
      </c>
      <c r="H9" s="3">
        <f t="shared" si="2"/>
        <v>4.9017647058823527E-2</v>
      </c>
      <c r="J9" s="16"/>
      <c r="K9" s="17"/>
    </row>
    <row r="10" spans="1:11" x14ac:dyDescent="0.3">
      <c r="A10" s="3">
        <v>8</v>
      </c>
      <c r="B10" s="3">
        <v>40</v>
      </c>
      <c r="C10" s="3">
        <f t="shared" si="0"/>
        <v>-8.235294117647058</v>
      </c>
      <c r="D10" s="3">
        <f t="shared" si="1"/>
        <v>67.820069204152233</v>
      </c>
      <c r="E10" s="6">
        <f t="shared" si="3"/>
        <v>-0.68684439584109502</v>
      </c>
      <c r="F10" s="3">
        <v>0.24510000000000001</v>
      </c>
      <c r="G10" s="3">
        <f>G9</f>
        <v>0.29411764705882354</v>
      </c>
      <c r="H10" s="3">
        <f t="shared" si="2"/>
        <v>4.9017647058823527E-2</v>
      </c>
      <c r="J10" s="16"/>
      <c r="K10" s="17"/>
    </row>
    <row r="11" spans="1:11" x14ac:dyDescent="0.3">
      <c r="A11" s="3">
        <v>9</v>
      </c>
      <c r="B11" s="3">
        <v>40</v>
      </c>
      <c r="C11" s="3">
        <f t="shared" si="0"/>
        <v>-8.235294117647058</v>
      </c>
      <c r="D11" s="3">
        <f t="shared" si="1"/>
        <v>67.820069204152233</v>
      </c>
      <c r="E11" s="6">
        <f t="shared" si="3"/>
        <v>-0.68684439584109502</v>
      </c>
      <c r="F11" s="3">
        <v>0.24510000000000001</v>
      </c>
      <c r="G11" s="3">
        <f>G10</f>
        <v>0.29411764705882354</v>
      </c>
      <c r="H11" s="3">
        <f t="shared" si="2"/>
        <v>4.9017647058823527E-2</v>
      </c>
      <c r="K11" s="17"/>
    </row>
    <row r="12" spans="1:11" x14ac:dyDescent="0.3">
      <c r="A12" s="3">
        <v>10</v>
      </c>
      <c r="B12" s="3">
        <v>40</v>
      </c>
      <c r="C12" s="3">
        <f t="shared" si="0"/>
        <v>-8.235294117647058</v>
      </c>
      <c r="D12" s="3">
        <f t="shared" si="1"/>
        <v>67.820069204152233</v>
      </c>
      <c r="E12" s="6">
        <f t="shared" si="3"/>
        <v>-0.68684439584109502</v>
      </c>
      <c r="F12" s="3">
        <v>0.24510000000000001</v>
      </c>
      <c r="G12" s="3">
        <f>G11</f>
        <v>0.29411764705882354</v>
      </c>
      <c r="H12" s="3">
        <f t="shared" si="2"/>
        <v>4.9017647058823527E-2</v>
      </c>
      <c r="K12" s="17"/>
    </row>
    <row r="13" spans="1:11" x14ac:dyDescent="0.3">
      <c r="A13" s="3">
        <v>11</v>
      </c>
      <c r="B13" s="3">
        <v>45</v>
      </c>
      <c r="C13" s="3">
        <f t="shared" si="0"/>
        <v>-3.235294117647058</v>
      </c>
      <c r="D13" s="3">
        <f t="shared" si="1"/>
        <v>10.467128027681655</v>
      </c>
      <c r="E13" s="6">
        <f t="shared" si="3"/>
        <v>-0.26983172693757296</v>
      </c>
      <c r="F13" s="3">
        <v>0.39360000000000001</v>
      </c>
      <c r="G13" s="3">
        <f>A18/A36</f>
        <v>0.47058823529411764</v>
      </c>
      <c r="H13" s="3">
        <f t="shared" si="2"/>
        <v>7.6988235294117635E-2</v>
      </c>
      <c r="J13" s="16"/>
      <c r="K13" s="17"/>
    </row>
    <row r="14" spans="1:11" x14ac:dyDescent="0.3">
      <c r="A14" s="3">
        <v>12</v>
      </c>
      <c r="B14" s="3">
        <v>45</v>
      </c>
      <c r="C14" s="3">
        <f t="shared" si="0"/>
        <v>-3.235294117647058</v>
      </c>
      <c r="D14" s="3">
        <f t="shared" si="1"/>
        <v>10.467128027681655</v>
      </c>
      <c r="E14" s="6">
        <f t="shared" si="3"/>
        <v>-0.26983172693757296</v>
      </c>
      <c r="F14" s="3">
        <v>0.39360000000000001</v>
      </c>
      <c r="G14" s="3">
        <f>A18/A36</f>
        <v>0.47058823529411764</v>
      </c>
      <c r="H14" s="3">
        <f t="shared" si="2"/>
        <v>7.6988235294117635E-2</v>
      </c>
      <c r="J14" s="16"/>
    </row>
    <row r="15" spans="1:11" x14ac:dyDescent="0.3">
      <c r="A15" s="3">
        <v>13</v>
      </c>
      <c r="B15" s="3">
        <v>45</v>
      </c>
      <c r="C15" s="3">
        <f t="shared" si="0"/>
        <v>-3.235294117647058</v>
      </c>
      <c r="D15" s="3">
        <f t="shared" si="1"/>
        <v>10.467128027681655</v>
      </c>
      <c r="E15" s="6">
        <f t="shared" si="3"/>
        <v>-0.26983172693757296</v>
      </c>
      <c r="F15" s="3">
        <v>0.39360000000000001</v>
      </c>
      <c r="G15" s="3">
        <f>G14</f>
        <v>0.47058823529411764</v>
      </c>
      <c r="H15" s="3">
        <f t="shared" si="2"/>
        <v>7.6988235294117635E-2</v>
      </c>
    </row>
    <row r="16" spans="1:11" x14ac:dyDescent="0.3">
      <c r="A16" s="3">
        <v>14</v>
      </c>
      <c r="B16" s="3">
        <v>45</v>
      </c>
      <c r="C16" s="3">
        <f t="shared" si="0"/>
        <v>-3.235294117647058</v>
      </c>
      <c r="D16" s="3">
        <f t="shared" si="1"/>
        <v>10.467128027681655</v>
      </c>
      <c r="E16" s="6">
        <f t="shared" si="3"/>
        <v>-0.26983172693757296</v>
      </c>
      <c r="F16" s="3">
        <v>0.39360000000000001</v>
      </c>
      <c r="G16" s="3">
        <f>G15</f>
        <v>0.47058823529411764</v>
      </c>
      <c r="H16" s="3">
        <f t="shared" si="2"/>
        <v>7.6988235294117635E-2</v>
      </c>
    </row>
    <row r="17" spans="1:10" x14ac:dyDescent="0.3">
      <c r="A17" s="3">
        <v>15</v>
      </c>
      <c r="B17" s="3">
        <v>45</v>
      </c>
      <c r="C17" s="3">
        <f t="shared" si="0"/>
        <v>-3.235294117647058</v>
      </c>
      <c r="D17" s="3">
        <f t="shared" si="1"/>
        <v>10.467128027681655</v>
      </c>
      <c r="E17" s="6">
        <f t="shared" si="3"/>
        <v>-0.26983172693757296</v>
      </c>
      <c r="F17" s="3">
        <v>0.39360000000000001</v>
      </c>
      <c r="G17" s="3">
        <f>G16</f>
        <v>0.47058823529411764</v>
      </c>
      <c r="H17" s="3">
        <f t="shared" si="2"/>
        <v>7.6988235294117635E-2</v>
      </c>
    </row>
    <row r="18" spans="1:10" x14ac:dyDescent="0.3">
      <c r="A18" s="3">
        <v>16</v>
      </c>
      <c r="B18" s="3">
        <v>45</v>
      </c>
      <c r="C18" s="3">
        <f t="shared" si="0"/>
        <v>-3.235294117647058</v>
      </c>
      <c r="D18" s="3">
        <f t="shared" si="1"/>
        <v>10.467128027681655</v>
      </c>
      <c r="E18" s="6">
        <f t="shared" si="3"/>
        <v>-0.26983172693757296</v>
      </c>
      <c r="F18" s="3">
        <v>0.39360000000000001</v>
      </c>
      <c r="G18" s="3">
        <f>G17</f>
        <v>0.47058823529411764</v>
      </c>
      <c r="H18" s="3">
        <f t="shared" si="2"/>
        <v>7.6988235294117635E-2</v>
      </c>
    </row>
    <row r="19" spans="1:10" x14ac:dyDescent="0.3">
      <c r="A19" s="3">
        <v>17</v>
      </c>
      <c r="B19" s="3">
        <v>50</v>
      </c>
      <c r="C19" s="3">
        <f t="shared" si="0"/>
        <v>1.764705882352942</v>
      </c>
      <c r="D19" s="3">
        <f t="shared" si="1"/>
        <v>3.1141868512110755</v>
      </c>
      <c r="E19" s="6">
        <f t="shared" si="3"/>
        <v>0.147180941965949</v>
      </c>
      <c r="F19" s="3">
        <v>0.55959999999999999</v>
      </c>
      <c r="G19" s="3">
        <f>A25/A36</f>
        <v>0.67647058823529416</v>
      </c>
      <c r="H19" s="15">
        <f t="shared" si="2"/>
        <v>0.11687058823529417</v>
      </c>
      <c r="J19" s="16"/>
    </row>
    <row r="20" spans="1:10" x14ac:dyDescent="0.3">
      <c r="A20" s="3">
        <v>18</v>
      </c>
      <c r="B20" s="3">
        <v>50</v>
      </c>
      <c r="C20" s="3">
        <f t="shared" si="0"/>
        <v>1.764705882352942</v>
      </c>
      <c r="D20" s="3">
        <f t="shared" si="1"/>
        <v>3.1141868512110755</v>
      </c>
      <c r="E20" s="6">
        <f t="shared" si="3"/>
        <v>0.147180941965949</v>
      </c>
      <c r="F20" s="3">
        <v>0.55959999999999999</v>
      </c>
      <c r="G20" s="3">
        <f>G19</f>
        <v>0.67647058823529416</v>
      </c>
      <c r="H20" s="15">
        <f t="shared" si="2"/>
        <v>0.11687058823529417</v>
      </c>
      <c r="J20" s="16"/>
    </row>
    <row r="21" spans="1:10" x14ac:dyDescent="0.3">
      <c r="A21" s="3">
        <v>19</v>
      </c>
      <c r="B21" s="3">
        <v>50</v>
      </c>
      <c r="C21" s="3">
        <f t="shared" si="0"/>
        <v>1.764705882352942</v>
      </c>
      <c r="D21" s="3">
        <f t="shared" si="1"/>
        <v>3.1141868512110755</v>
      </c>
      <c r="E21" s="6">
        <f t="shared" si="3"/>
        <v>0.147180941965949</v>
      </c>
      <c r="F21" s="3">
        <v>0.55959999999999999</v>
      </c>
      <c r="G21" s="3">
        <f>G20</f>
        <v>0.67647058823529416</v>
      </c>
      <c r="H21" s="15">
        <f t="shared" si="2"/>
        <v>0.11687058823529417</v>
      </c>
      <c r="J21" s="16"/>
    </row>
    <row r="22" spans="1:10" x14ac:dyDescent="0.3">
      <c r="A22" s="3">
        <v>20</v>
      </c>
      <c r="B22" s="3">
        <v>50</v>
      </c>
      <c r="C22" s="3">
        <f t="shared" si="0"/>
        <v>1.764705882352942</v>
      </c>
      <c r="D22" s="3">
        <f t="shared" si="1"/>
        <v>3.1141868512110755</v>
      </c>
      <c r="E22" s="6">
        <f t="shared" si="3"/>
        <v>0.147180941965949</v>
      </c>
      <c r="F22" s="3">
        <v>0.55959999999999999</v>
      </c>
      <c r="G22" s="3">
        <f>G21</f>
        <v>0.67647058823529416</v>
      </c>
      <c r="H22" s="15">
        <f t="shared" si="2"/>
        <v>0.11687058823529417</v>
      </c>
    </row>
    <row r="23" spans="1:10" x14ac:dyDescent="0.3">
      <c r="A23" s="3">
        <v>21</v>
      </c>
      <c r="B23" s="3">
        <v>50</v>
      </c>
      <c r="C23" s="3">
        <f t="shared" si="0"/>
        <v>1.764705882352942</v>
      </c>
      <c r="D23" s="3">
        <f t="shared" si="1"/>
        <v>3.1141868512110755</v>
      </c>
      <c r="E23" s="6">
        <f t="shared" si="3"/>
        <v>0.147180941965949</v>
      </c>
      <c r="F23" s="3">
        <v>0.55959999999999999</v>
      </c>
      <c r="G23" s="3">
        <f>G22</f>
        <v>0.67647058823529416</v>
      </c>
      <c r="H23" s="15">
        <f t="shared" si="2"/>
        <v>0.11687058823529417</v>
      </c>
    </row>
    <row r="24" spans="1:10" x14ac:dyDescent="0.3">
      <c r="A24" s="3">
        <v>22</v>
      </c>
      <c r="B24" s="3">
        <v>50</v>
      </c>
      <c r="C24" s="3">
        <f t="shared" si="0"/>
        <v>1.764705882352942</v>
      </c>
      <c r="D24" s="3">
        <f t="shared" si="1"/>
        <v>3.1141868512110755</v>
      </c>
      <c r="E24" s="6">
        <f t="shared" si="3"/>
        <v>0.147180941965949</v>
      </c>
      <c r="F24" s="3">
        <v>0.55959999999999999</v>
      </c>
      <c r="G24" s="3">
        <f t="shared" ref="G24:G25" si="4">G23</f>
        <v>0.67647058823529416</v>
      </c>
      <c r="H24" s="15">
        <f t="shared" si="2"/>
        <v>0.11687058823529417</v>
      </c>
    </row>
    <row r="25" spans="1:10" x14ac:dyDescent="0.3">
      <c r="A25" s="3">
        <v>23</v>
      </c>
      <c r="B25" s="3">
        <v>50</v>
      </c>
      <c r="C25" s="3">
        <f t="shared" si="0"/>
        <v>1.764705882352942</v>
      </c>
      <c r="D25" s="3">
        <f t="shared" si="1"/>
        <v>3.1141868512110755</v>
      </c>
      <c r="E25" s="6">
        <f t="shared" si="3"/>
        <v>0.147180941965949</v>
      </c>
      <c r="F25" s="3">
        <v>0.55959999999999999</v>
      </c>
      <c r="G25" s="3">
        <f t="shared" si="4"/>
        <v>0.67647058823529416</v>
      </c>
      <c r="H25" s="15">
        <f t="shared" si="2"/>
        <v>0.11687058823529417</v>
      </c>
    </row>
    <row r="26" spans="1:10" x14ac:dyDescent="0.3">
      <c r="A26" s="3">
        <v>24</v>
      </c>
      <c r="B26" s="3">
        <v>55</v>
      </c>
      <c r="C26" s="3">
        <f t="shared" si="0"/>
        <v>6.764705882352942</v>
      </c>
      <c r="D26" s="3">
        <f t="shared" si="1"/>
        <v>45.761245674740493</v>
      </c>
      <c r="E26" s="6">
        <f t="shared" si="3"/>
        <v>0.56419361086947095</v>
      </c>
      <c r="F26" s="3">
        <v>0.71230000000000004</v>
      </c>
      <c r="G26" s="3">
        <f>A30/A36</f>
        <v>0.82352941176470584</v>
      </c>
      <c r="H26" s="18">
        <f t="shared" si="2"/>
        <v>0.1112294117647058</v>
      </c>
    </row>
    <row r="27" spans="1:10" x14ac:dyDescent="0.3">
      <c r="A27" s="3">
        <v>25</v>
      </c>
      <c r="B27" s="3">
        <v>55</v>
      </c>
      <c r="C27" s="3">
        <f t="shared" si="0"/>
        <v>6.764705882352942</v>
      </c>
      <c r="D27" s="3">
        <f t="shared" si="1"/>
        <v>45.761245674740493</v>
      </c>
      <c r="E27" s="6">
        <f t="shared" si="3"/>
        <v>0.56419361086947095</v>
      </c>
      <c r="F27" s="3">
        <v>0.71230000000000004</v>
      </c>
      <c r="G27" s="3">
        <f t="shared" ref="G27:G35" si="5">G26</f>
        <v>0.82352941176470584</v>
      </c>
      <c r="H27" s="18">
        <f t="shared" si="2"/>
        <v>0.1112294117647058</v>
      </c>
    </row>
    <row r="28" spans="1:10" x14ac:dyDescent="0.3">
      <c r="A28" s="3">
        <v>26</v>
      </c>
      <c r="B28" s="3">
        <v>55</v>
      </c>
      <c r="C28" s="3">
        <f t="shared" si="0"/>
        <v>6.764705882352942</v>
      </c>
      <c r="D28" s="3">
        <f t="shared" si="1"/>
        <v>45.761245674740493</v>
      </c>
      <c r="E28" s="6">
        <f t="shared" si="3"/>
        <v>0.56419361086947095</v>
      </c>
      <c r="F28" s="3">
        <v>0.71230000000000004</v>
      </c>
      <c r="G28" s="3">
        <f>A30/A36</f>
        <v>0.82352941176470584</v>
      </c>
      <c r="H28" s="18">
        <f t="shared" si="2"/>
        <v>0.1112294117647058</v>
      </c>
    </row>
    <row r="29" spans="1:10" x14ac:dyDescent="0.3">
      <c r="A29" s="3">
        <v>27</v>
      </c>
      <c r="B29" s="3">
        <v>55</v>
      </c>
      <c r="C29" s="3">
        <f t="shared" si="0"/>
        <v>6.764705882352942</v>
      </c>
      <c r="D29" s="3">
        <f t="shared" si="1"/>
        <v>45.761245674740493</v>
      </c>
      <c r="E29" s="6">
        <f t="shared" si="3"/>
        <v>0.56419361086947095</v>
      </c>
      <c r="F29" s="3">
        <v>0.71230000000000004</v>
      </c>
      <c r="G29" s="3">
        <f t="shared" si="5"/>
        <v>0.82352941176470584</v>
      </c>
      <c r="H29" s="18">
        <f t="shared" si="2"/>
        <v>0.1112294117647058</v>
      </c>
    </row>
    <row r="30" spans="1:10" x14ac:dyDescent="0.3">
      <c r="A30" s="3">
        <v>28</v>
      </c>
      <c r="B30" s="3">
        <v>55</v>
      </c>
      <c r="C30" s="3">
        <f t="shared" si="0"/>
        <v>6.764705882352942</v>
      </c>
      <c r="D30" s="3">
        <f t="shared" si="1"/>
        <v>45.761245674740493</v>
      </c>
      <c r="E30" s="6">
        <f t="shared" si="3"/>
        <v>0.56419361086947095</v>
      </c>
      <c r="F30" s="3">
        <v>0.71230000000000004</v>
      </c>
      <c r="G30" s="3">
        <f t="shared" si="5"/>
        <v>0.82352941176470584</v>
      </c>
      <c r="H30" s="18">
        <f t="shared" si="2"/>
        <v>0.1112294117647058</v>
      </c>
    </row>
    <row r="31" spans="1:10" x14ac:dyDescent="0.3">
      <c r="A31" s="3">
        <v>29</v>
      </c>
      <c r="B31" s="3">
        <v>60</v>
      </c>
      <c r="C31" s="3">
        <f t="shared" si="0"/>
        <v>11.764705882352942</v>
      </c>
      <c r="D31" s="3">
        <f t="shared" si="1"/>
        <v>138.40830449826993</v>
      </c>
      <c r="E31" s="6">
        <f t="shared" si="3"/>
        <v>0.98120627977299302</v>
      </c>
      <c r="F31" s="3">
        <v>0.83650000000000002</v>
      </c>
      <c r="G31" s="3">
        <f>A32/A36</f>
        <v>0.88235294117647056</v>
      </c>
      <c r="H31" s="3">
        <f t="shared" si="2"/>
        <v>4.5852941176470541E-2</v>
      </c>
      <c r="J31" s="16"/>
    </row>
    <row r="32" spans="1:10" x14ac:dyDescent="0.3">
      <c r="A32" s="3">
        <v>30</v>
      </c>
      <c r="B32" s="3">
        <v>60</v>
      </c>
      <c r="C32" s="3">
        <f t="shared" si="0"/>
        <v>11.764705882352942</v>
      </c>
      <c r="D32" s="3">
        <f t="shared" si="1"/>
        <v>138.40830449826993</v>
      </c>
      <c r="E32" s="6">
        <f t="shared" si="3"/>
        <v>0.98120627977299302</v>
      </c>
      <c r="F32" s="3">
        <v>0.83650000000000002</v>
      </c>
      <c r="G32" s="3">
        <f t="shared" si="5"/>
        <v>0.88235294117647056</v>
      </c>
      <c r="H32" s="3">
        <f t="shared" si="2"/>
        <v>4.5852941176470541E-2</v>
      </c>
    </row>
    <row r="33" spans="1:8" x14ac:dyDescent="0.3">
      <c r="A33" s="3">
        <v>31</v>
      </c>
      <c r="B33" s="3">
        <v>65</v>
      </c>
      <c r="C33" s="3">
        <f t="shared" si="0"/>
        <v>16.764705882352942</v>
      </c>
      <c r="D33" s="3">
        <f t="shared" si="1"/>
        <v>281.05536332179935</v>
      </c>
      <c r="E33" s="6">
        <f t="shared" si="3"/>
        <v>1.3982189486765151</v>
      </c>
      <c r="F33" s="3">
        <v>0.91920000000000002</v>
      </c>
      <c r="G33" s="3">
        <f>A33/A36</f>
        <v>0.91176470588235292</v>
      </c>
      <c r="H33" s="3">
        <f t="shared" si="2"/>
        <v>7.4352941176470955E-3</v>
      </c>
    </row>
    <row r="34" spans="1:8" x14ac:dyDescent="0.3">
      <c r="A34" s="3">
        <v>32</v>
      </c>
      <c r="B34" s="3">
        <v>70</v>
      </c>
      <c r="C34" s="3">
        <f t="shared" si="0"/>
        <v>21.764705882352942</v>
      </c>
      <c r="D34" s="3">
        <f t="shared" si="1"/>
        <v>473.70242214532874</v>
      </c>
      <c r="E34" s="6">
        <f t="shared" si="3"/>
        <v>1.8152316175800369</v>
      </c>
      <c r="F34" s="3">
        <v>0.96560000000000001</v>
      </c>
      <c r="G34" s="3">
        <f>A35/A36</f>
        <v>0.97058823529411764</v>
      </c>
      <c r="H34" s="3">
        <f t="shared" si="2"/>
        <v>4.9882352941176267E-3</v>
      </c>
    </row>
    <row r="35" spans="1:8" x14ac:dyDescent="0.3">
      <c r="A35" s="3">
        <v>33</v>
      </c>
      <c r="B35" s="3">
        <v>70</v>
      </c>
      <c r="C35" s="3">
        <f t="shared" si="0"/>
        <v>21.764705882352942</v>
      </c>
      <c r="D35" s="3">
        <f t="shared" si="1"/>
        <v>473.70242214532874</v>
      </c>
      <c r="E35" s="6">
        <f t="shared" si="3"/>
        <v>1.8152316175800369</v>
      </c>
      <c r="F35" s="3">
        <v>0.96560000000000001</v>
      </c>
      <c r="G35" s="3">
        <f t="shared" si="5"/>
        <v>0.97058823529411764</v>
      </c>
      <c r="H35" s="3">
        <f t="shared" si="2"/>
        <v>4.9882352941176267E-3</v>
      </c>
    </row>
    <row r="36" spans="1:8" x14ac:dyDescent="0.3">
      <c r="A36" s="3">
        <v>34</v>
      </c>
      <c r="B36" s="3">
        <v>75</v>
      </c>
      <c r="C36" s="3">
        <f t="shared" si="0"/>
        <v>26.764705882352942</v>
      </c>
      <c r="D36" s="3">
        <f t="shared" si="1"/>
        <v>716.34948096885819</v>
      </c>
      <c r="E36" s="6">
        <f t="shared" si="3"/>
        <v>2.2322442864835588</v>
      </c>
      <c r="F36" s="3">
        <v>0.98709999999999998</v>
      </c>
      <c r="G36" s="3">
        <f>A36/A36</f>
        <v>1</v>
      </c>
      <c r="H36" s="3">
        <f t="shared" si="2"/>
        <v>1.2900000000000023E-2</v>
      </c>
    </row>
    <row r="38" spans="1:8" x14ac:dyDescent="0.3">
      <c r="B38" t="s">
        <v>46</v>
      </c>
      <c r="C38">
        <f>SUM(D3:D36)/(34-1)</f>
        <v>143.76114081996434</v>
      </c>
      <c r="E38" s="5" t="s">
        <v>84</v>
      </c>
      <c r="F38" s="5" t="s">
        <v>52</v>
      </c>
      <c r="G38" s="5" t="s">
        <v>82</v>
      </c>
    </row>
    <row r="39" spans="1:8" x14ac:dyDescent="0.3">
      <c r="B39" t="s">
        <v>43</v>
      </c>
      <c r="C39">
        <f>C38^0.5</f>
        <v>11.990043403589677</v>
      </c>
      <c r="E39" s="10">
        <f>H25</f>
        <v>0.11687058823529417</v>
      </c>
      <c r="F39" s="5" t="s">
        <v>52</v>
      </c>
      <c r="G39" s="10">
        <v>0.151948</v>
      </c>
    </row>
    <row r="40" spans="1:8" x14ac:dyDescent="0.3">
      <c r="B40" t="s">
        <v>38</v>
      </c>
      <c r="C40">
        <f>AVERAGE(B3:B36)</f>
        <v>48.235294117647058</v>
      </c>
      <c r="E40" s="8" t="s">
        <v>53</v>
      </c>
      <c r="F40" s="8"/>
      <c r="G40" s="8"/>
    </row>
    <row r="41" spans="1:8" x14ac:dyDescent="0.3">
      <c r="B41" t="s">
        <v>51</v>
      </c>
      <c r="C41">
        <f>0.886/(A36)^0.5</f>
        <v>0.15194774643626283</v>
      </c>
    </row>
  </sheetData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workbookViewId="0">
      <selection activeCell="C3" sqref="C3:C36"/>
    </sheetView>
  </sheetViews>
  <sheetFormatPr defaultRowHeight="14.4" x14ac:dyDescent="0.3"/>
  <cols>
    <col min="2" max="2" width="15.109375" bestFit="1" customWidth="1"/>
    <col min="3" max="3" width="16.5546875" bestFit="1" customWidth="1"/>
    <col min="8" max="8" width="17.88671875" bestFit="1" customWidth="1"/>
  </cols>
  <sheetData>
    <row r="1" spans="1:10" x14ac:dyDescent="0.3">
      <c r="A1" s="25" t="s">
        <v>0</v>
      </c>
      <c r="B1" s="25" t="s">
        <v>54</v>
      </c>
      <c r="C1" s="25" t="s">
        <v>55</v>
      </c>
      <c r="D1" s="25" t="s">
        <v>56</v>
      </c>
      <c r="E1" s="25" t="s">
        <v>57</v>
      </c>
      <c r="F1" s="25" t="s">
        <v>58</v>
      </c>
    </row>
    <row r="2" spans="1:10" x14ac:dyDescent="0.3">
      <c r="A2" s="25"/>
      <c r="B2" s="25"/>
      <c r="C2" s="25"/>
      <c r="D2" s="25"/>
      <c r="E2" s="25"/>
      <c r="F2" s="25"/>
    </row>
    <row r="3" spans="1:10" x14ac:dyDescent="0.3">
      <c r="A3" s="2">
        <v>1</v>
      </c>
      <c r="B3" s="2">
        <v>35</v>
      </c>
      <c r="C3" s="2">
        <v>80</v>
      </c>
      <c r="D3" s="2">
        <f>B3^2</f>
        <v>1225</v>
      </c>
      <c r="E3" s="2">
        <f>C3^2</f>
        <v>6400</v>
      </c>
      <c r="F3" s="2">
        <f>B3*C3</f>
        <v>2800</v>
      </c>
      <c r="H3" t="s">
        <v>59</v>
      </c>
      <c r="I3">
        <v>34</v>
      </c>
    </row>
    <row r="4" spans="1:10" x14ac:dyDescent="0.3">
      <c r="A4" s="2">
        <v>2</v>
      </c>
      <c r="B4" s="2">
        <v>10</v>
      </c>
      <c r="C4" s="2">
        <v>70</v>
      </c>
      <c r="D4" s="2">
        <f t="shared" ref="D4:D36" si="0">B4^2</f>
        <v>100</v>
      </c>
      <c r="E4" s="2">
        <f t="shared" ref="E4:E36" si="1">C4^2</f>
        <v>4900</v>
      </c>
      <c r="F4" s="2">
        <f t="shared" ref="F4:F36" si="2">B4*C4</f>
        <v>700</v>
      </c>
      <c r="H4" t="s">
        <v>60</v>
      </c>
      <c r="I4">
        <f>(((I3*D37)-(B37)^2)/(I3*(I3-1)))^0.5</f>
        <v>8.887542604524441</v>
      </c>
      <c r="J4">
        <f>STDEV(B3:B36)</f>
        <v>8.887542604524441</v>
      </c>
    </row>
    <row r="5" spans="1:10" x14ac:dyDescent="0.3">
      <c r="A5" s="2">
        <v>3</v>
      </c>
      <c r="B5" s="2">
        <v>40</v>
      </c>
      <c r="C5" s="2">
        <v>65</v>
      </c>
      <c r="D5" s="2">
        <f t="shared" si="0"/>
        <v>1600</v>
      </c>
      <c r="E5" s="2">
        <f t="shared" si="1"/>
        <v>4225</v>
      </c>
      <c r="F5" s="2">
        <f t="shared" si="2"/>
        <v>2600</v>
      </c>
      <c r="H5" t="s">
        <v>62</v>
      </c>
      <c r="I5">
        <f>(((I3*E37)-(C37^2))/(I3*(I3-1)))^0.5</f>
        <v>11.497694103470039</v>
      </c>
      <c r="J5">
        <f>STDEV(C3:C36)</f>
        <v>11.497694103470039</v>
      </c>
    </row>
    <row r="6" spans="1:10" x14ac:dyDescent="0.3">
      <c r="A6" s="2">
        <v>4</v>
      </c>
      <c r="B6" s="2">
        <v>10</v>
      </c>
      <c r="C6" s="2">
        <v>55</v>
      </c>
      <c r="D6" s="2">
        <f t="shared" si="0"/>
        <v>100</v>
      </c>
      <c r="E6" s="2">
        <f t="shared" si="1"/>
        <v>3025</v>
      </c>
      <c r="F6" s="2">
        <f t="shared" si="2"/>
        <v>550</v>
      </c>
    </row>
    <row r="7" spans="1:10" x14ac:dyDescent="0.3">
      <c r="A7" s="2">
        <v>5</v>
      </c>
      <c r="B7" s="2">
        <v>10</v>
      </c>
      <c r="C7" s="2">
        <v>60</v>
      </c>
      <c r="D7" s="2">
        <f t="shared" si="0"/>
        <v>100</v>
      </c>
      <c r="E7" s="2">
        <f t="shared" si="1"/>
        <v>3600</v>
      </c>
      <c r="F7" s="2">
        <f t="shared" si="2"/>
        <v>600</v>
      </c>
      <c r="H7" s="10" t="s">
        <v>63</v>
      </c>
      <c r="I7" s="10">
        <f>I4/I5</f>
        <v>0.77298478499633716</v>
      </c>
    </row>
    <row r="8" spans="1:10" x14ac:dyDescent="0.3">
      <c r="A8" s="2">
        <v>6</v>
      </c>
      <c r="B8" s="2">
        <v>20</v>
      </c>
      <c r="C8" s="2">
        <v>70</v>
      </c>
      <c r="D8" s="2">
        <f t="shared" si="0"/>
        <v>400</v>
      </c>
      <c r="E8" s="2">
        <f t="shared" si="1"/>
        <v>4900</v>
      </c>
      <c r="F8" s="2">
        <f t="shared" si="2"/>
        <v>1400</v>
      </c>
      <c r="H8" s="10" t="s">
        <v>64</v>
      </c>
      <c r="I8" s="10">
        <v>33</v>
      </c>
    </row>
    <row r="9" spans="1:10" x14ac:dyDescent="0.3">
      <c r="A9" s="2">
        <v>7</v>
      </c>
      <c r="B9" s="2">
        <v>15</v>
      </c>
      <c r="C9" s="2">
        <v>50</v>
      </c>
      <c r="D9" s="2">
        <f t="shared" si="0"/>
        <v>225</v>
      </c>
      <c r="E9" s="2">
        <f t="shared" si="1"/>
        <v>2500</v>
      </c>
      <c r="F9" s="2">
        <f t="shared" si="2"/>
        <v>750</v>
      </c>
      <c r="H9" s="10" t="s">
        <v>65</v>
      </c>
      <c r="I9" s="10">
        <f>FINV(0.05,33,33)</f>
        <v>1.7878217468981401</v>
      </c>
    </row>
    <row r="10" spans="1:10" x14ac:dyDescent="0.3">
      <c r="A10" s="2">
        <v>8</v>
      </c>
      <c r="B10" s="2">
        <v>20</v>
      </c>
      <c r="C10" s="2">
        <v>60</v>
      </c>
      <c r="D10" s="2">
        <f t="shared" si="0"/>
        <v>400</v>
      </c>
      <c r="E10" s="2">
        <f t="shared" si="1"/>
        <v>3600</v>
      </c>
      <c r="F10" s="2">
        <f t="shared" si="2"/>
        <v>1200</v>
      </c>
    </row>
    <row r="11" spans="1:10" x14ac:dyDescent="0.3">
      <c r="A11" s="2">
        <v>9</v>
      </c>
      <c r="B11" s="2">
        <v>10</v>
      </c>
      <c r="C11" s="2">
        <v>50</v>
      </c>
      <c r="D11" s="2">
        <f t="shared" si="0"/>
        <v>100</v>
      </c>
      <c r="E11" s="2">
        <f t="shared" si="1"/>
        <v>2500</v>
      </c>
      <c r="F11" s="2">
        <f t="shared" si="2"/>
        <v>500</v>
      </c>
      <c r="H11" s="10" t="s">
        <v>66</v>
      </c>
    </row>
    <row r="12" spans="1:10" x14ac:dyDescent="0.3">
      <c r="A12" s="2">
        <v>10</v>
      </c>
      <c r="B12" s="2">
        <v>20</v>
      </c>
      <c r="C12" s="2">
        <v>55</v>
      </c>
      <c r="D12" s="2">
        <f t="shared" si="0"/>
        <v>400</v>
      </c>
      <c r="E12" s="2">
        <f t="shared" si="1"/>
        <v>3025</v>
      </c>
      <c r="F12" s="2">
        <f t="shared" si="2"/>
        <v>1100</v>
      </c>
      <c r="H12" s="10" t="s">
        <v>86</v>
      </c>
    </row>
    <row r="13" spans="1:10" x14ac:dyDescent="0.3">
      <c r="A13" s="2">
        <v>11</v>
      </c>
      <c r="B13" s="2">
        <v>5</v>
      </c>
      <c r="C13" s="2">
        <v>55</v>
      </c>
      <c r="D13" s="2">
        <f t="shared" si="0"/>
        <v>25</v>
      </c>
      <c r="E13" s="2">
        <f t="shared" si="1"/>
        <v>3025</v>
      </c>
      <c r="F13" s="2">
        <f t="shared" si="2"/>
        <v>275</v>
      </c>
      <c r="H13" s="8" t="s">
        <v>67</v>
      </c>
    </row>
    <row r="14" spans="1:10" x14ac:dyDescent="0.3">
      <c r="A14" s="2">
        <v>12</v>
      </c>
      <c r="B14" s="2">
        <v>15</v>
      </c>
      <c r="C14" s="2">
        <v>50</v>
      </c>
      <c r="D14" s="2">
        <f t="shared" si="0"/>
        <v>225</v>
      </c>
      <c r="E14" s="2">
        <f t="shared" si="1"/>
        <v>2500</v>
      </c>
      <c r="F14" s="2">
        <f t="shared" si="2"/>
        <v>750</v>
      </c>
    </row>
    <row r="15" spans="1:10" x14ac:dyDescent="0.3">
      <c r="A15" s="2">
        <v>13</v>
      </c>
      <c r="B15" s="2">
        <v>40</v>
      </c>
      <c r="C15" s="2">
        <v>65</v>
      </c>
      <c r="D15" s="2">
        <f t="shared" si="0"/>
        <v>1600</v>
      </c>
      <c r="E15" s="2">
        <f t="shared" si="1"/>
        <v>4225</v>
      </c>
      <c r="F15" s="2">
        <f t="shared" si="2"/>
        <v>2600</v>
      </c>
    </row>
    <row r="16" spans="1:10" x14ac:dyDescent="0.3">
      <c r="A16" s="2">
        <v>14</v>
      </c>
      <c r="B16" s="2">
        <v>30</v>
      </c>
      <c r="C16" s="2">
        <v>60</v>
      </c>
      <c r="D16" s="2">
        <f t="shared" si="0"/>
        <v>900</v>
      </c>
      <c r="E16" s="2">
        <f t="shared" si="1"/>
        <v>3600</v>
      </c>
      <c r="F16" s="2">
        <f t="shared" si="2"/>
        <v>1800</v>
      </c>
    </row>
    <row r="17" spans="1:6" x14ac:dyDescent="0.3">
      <c r="A17" s="2">
        <v>15</v>
      </c>
      <c r="B17" s="2">
        <v>20</v>
      </c>
      <c r="C17" s="2">
        <v>60</v>
      </c>
      <c r="D17" s="2">
        <f t="shared" si="0"/>
        <v>400</v>
      </c>
      <c r="E17" s="2">
        <f t="shared" si="1"/>
        <v>3600</v>
      </c>
      <c r="F17" s="2">
        <f t="shared" si="2"/>
        <v>1200</v>
      </c>
    </row>
    <row r="18" spans="1:6" x14ac:dyDescent="0.3">
      <c r="A18" s="2">
        <v>16</v>
      </c>
      <c r="B18" s="2">
        <v>15</v>
      </c>
      <c r="C18" s="2">
        <v>90</v>
      </c>
      <c r="D18" s="2">
        <f t="shared" si="0"/>
        <v>225</v>
      </c>
      <c r="E18" s="2">
        <f t="shared" si="1"/>
        <v>8100</v>
      </c>
      <c r="F18" s="2">
        <f t="shared" si="2"/>
        <v>1350</v>
      </c>
    </row>
    <row r="19" spans="1:6" x14ac:dyDescent="0.3">
      <c r="A19" s="2">
        <v>17</v>
      </c>
      <c r="B19" s="2">
        <v>10</v>
      </c>
      <c r="C19" s="2">
        <v>65</v>
      </c>
      <c r="D19" s="2">
        <f t="shared" si="0"/>
        <v>100</v>
      </c>
      <c r="E19" s="2">
        <f t="shared" si="1"/>
        <v>4225</v>
      </c>
      <c r="F19" s="2">
        <f t="shared" si="2"/>
        <v>650</v>
      </c>
    </row>
    <row r="20" spans="1:6" x14ac:dyDescent="0.3">
      <c r="A20" s="2">
        <v>18</v>
      </c>
      <c r="B20" s="2">
        <v>20</v>
      </c>
      <c r="C20" s="2">
        <v>65</v>
      </c>
      <c r="D20" s="2">
        <f t="shared" si="0"/>
        <v>400</v>
      </c>
      <c r="E20" s="2">
        <f t="shared" si="1"/>
        <v>4225</v>
      </c>
      <c r="F20" s="2">
        <f t="shared" si="2"/>
        <v>1300</v>
      </c>
    </row>
    <row r="21" spans="1:6" x14ac:dyDescent="0.3">
      <c r="A21" s="2">
        <v>19</v>
      </c>
      <c r="B21" s="2">
        <v>20</v>
      </c>
      <c r="C21" s="2">
        <v>60</v>
      </c>
      <c r="D21" s="2">
        <f t="shared" si="0"/>
        <v>400</v>
      </c>
      <c r="E21" s="2">
        <f t="shared" si="1"/>
        <v>3600</v>
      </c>
      <c r="F21" s="2">
        <f t="shared" si="2"/>
        <v>1200</v>
      </c>
    </row>
    <row r="22" spans="1:6" x14ac:dyDescent="0.3">
      <c r="A22" s="2">
        <v>20</v>
      </c>
      <c r="B22" s="2">
        <v>25</v>
      </c>
      <c r="C22" s="2">
        <v>70</v>
      </c>
      <c r="D22" s="2">
        <f t="shared" si="0"/>
        <v>625</v>
      </c>
      <c r="E22" s="2">
        <f t="shared" si="1"/>
        <v>4900</v>
      </c>
      <c r="F22" s="2">
        <f t="shared" si="2"/>
        <v>1750</v>
      </c>
    </row>
    <row r="23" spans="1:6" x14ac:dyDescent="0.3">
      <c r="A23" s="2">
        <v>21</v>
      </c>
      <c r="B23" s="2">
        <v>10</v>
      </c>
      <c r="C23" s="2">
        <v>80</v>
      </c>
      <c r="D23" s="2">
        <f t="shared" si="0"/>
        <v>100</v>
      </c>
      <c r="E23" s="2">
        <f t="shared" si="1"/>
        <v>6400</v>
      </c>
      <c r="F23" s="2">
        <f t="shared" si="2"/>
        <v>800</v>
      </c>
    </row>
    <row r="24" spans="1:6" x14ac:dyDescent="0.3">
      <c r="A24" s="2">
        <v>22</v>
      </c>
      <c r="B24" s="2">
        <v>15</v>
      </c>
      <c r="C24" s="2">
        <v>60</v>
      </c>
      <c r="D24" s="2">
        <f t="shared" si="0"/>
        <v>225</v>
      </c>
      <c r="E24" s="2">
        <f t="shared" si="1"/>
        <v>3600</v>
      </c>
      <c r="F24" s="2">
        <f t="shared" si="2"/>
        <v>900</v>
      </c>
    </row>
    <row r="25" spans="1:6" x14ac:dyDescent="0.3">
      <c r="A25" s="2">
        <v>23</v>
      </c>
      <c r="B25" s="2">
        <v>15</v>
      </c>
      <c r="C25" s="2">
        <v>85</v>
      </c>
      <c r="D25" s="2">
        <f t="shared" si="0"/>
        <v>225</v>
      </c>
      <c r="E25" s="2">
        <f t="shared" si="1"/>
        <v>7225</v>
      </c>
      <c r="F25" s="2">
        <f t="shared" si="2"/>
        <v>1275</v>
      </c>
    </row>
    <row r="26" spans="1:6" x14ac:dyDescent="0.3">
      <c r="A26" s="2">
        <v>24</v>
      </c>
      <c r="B26" s="2">
        <v>25</v>
      </c>
      <c r="C26" s="2">
        <v>70</v>
      </c>
      <c r="D26" s="2">
        <f t="shared" si="0"/>
        <v>625</v>
      </c>
      <c r="E26" s="2">
        <f t="shared" si="1"/>
        <v>4900</v>
      </c>
      <c r="F26" s="2">
        <f t="shared" si="2"/>
        <v>1750</v>
      </c>
    </row>
    <row r="27" spans="1:6" x14ac:dyDescent="0.3">
      <c r="A27" s="2">
        <v>25</v>
      </c>
      <c r="B27" s="2">
        <v>25</v>
      </c>
      <c r="C27" s="2">
        <v>80</v>
      </c>
      <c r="D27" s="2">
        <f t="shared" si="0"/>
        <v>625</v>
      </c>
      <c r="E27" s="2">
        <f t="shared" si="1"/>
        <v>6400</v>
      </c>
      <c r="F27" s="2">
        <f t="shared" si="2"/>
        <v>2000</v>
      </c>
    </row>
    <row r="28" spans="1:6" x14ac:dyDescent="0.3">
      <c r="A28" s="2">
        <v>26</v>
      </c>
      <c r="B28" s="2">
        <v>30</v>
      </c>
      <c r="C28" s="2">
        <v>85</v>
      </c>
      <c r="D28" s="2">
        <f t="shared" si="0"/>
        <v>900</v>
      </c>
      <c r="E28" s="2">
        <f t="shared" si="1"/>
        <v>7225</v>
      </c>
      <c r="F28" s="2">
        <f t="shared" si="2"/>
        <v>2550</v>
      </c>
    </row>
    <row r="29" spans="1:6" x14ac:dyDescent="0.3">
      <c r="A29" s="2">
        <v>27</v>
      </c>
      <c r="B29" s="2">
        <v>10</v>
      </c>
      <c r="C29" s="2">
        <v>65</v>
      </c>
      <c r="D29" s="2">
        <f t="shared" si="0"/>
        <v>100</v>
      </c>
      <c r="E29" s="2">
        <f t="shared" si="1"/>
        <v>4225</v>
      </c>
      <c r="F29" s="2">
        <f t="shared" si="2"/>
        <v>650</v>
      </c>
    </row>
    <row r="30" spans="1:6" x14ac:dyDescent="0.3">
      <c r="A30" s="2">
        <v>28</v>
      </c>
      <c r="B30" s="2">
        <v>15</v>
      </c>
      <c r="C30" s="2">
        <v>65</v>
      </c>
      <c r="D30" s="2">
        <f t="shared" si="0"/>
        <v>225</v>
      </c>
      <c r="E30" s="2">
        <f t="shared" si="1"/>
        <v>4225</v>
      </c>
      <c r="F30" s="2">
        <f t="shared" si="2"/>
        <v>975</v>
      </c>
    </row>
    <row r="31" spans="1:6" x14ac:dyDescent="0.3">
      <c r="A31" s="2">
        <v>29</v>
      </c>
      <c r="B31" s="2">
        <v>15</v>
      </c>
      <c r="C31" s="2">
        <v>65</v>
      </c>
      <c r="D31" s="2">
        <f t="shared" si="0"/>
        <v>225</v>
      </c>
      <c r="E31" s="2">
        <f t="shared" si="1"/>
        <v>4225</v>
      </c>
      <c r="F31" s="2">
        <f t="shared" si="2"/>
        <v>975</v>
      </c>
    </row>
    <row r="32" spans="1:6" x14ac:dyDescent="0.3">
      <c r="A32" s="2">
        <v>30</v>
      </c>
      <c r="B32" s="2">
        <v>10</v>
      </c>
      <c r="C32" s="2">
        <v>60</v>
      </c>
      <c r="D32" s="2">
        <f t="shared" si="0"/>
        <v>100</v>
      </c>
      <c r="E32" s="2">
        <f t="shared" si="1"/>
        <v>3600</v>
      </c>
      <c r="F32" s="2">
        <f t="shared" si="2"/>
        <v>600</v>
      </c>
    </row>
    <row r="33" spans="1:6" x14ac:dyDescent="0.3">
      <c r="A33" s="2">
        <v>31</v>
      </c>
      <c r="B33" s="2">
        <v>20</v>
      </c>
      <c r="C33" s="2">
        <v>75</v>
      </c>
      <c r="D33" s="2">
        <f t="shared" si="0"/>
        <v>400</v>
      </c>
      <c r="E33" s="2">
        <f t="shared" si="1"/>
        <v>5625</v>
      </c>
      <c r="F33" s="2">
        <f t="shared" si="2"/>
        <v>1500</v>
      </c>
    </row>
    <row r="34" spans="1:6" x14ac:dyDescent="0.3">
      <c r="A34" s="2">
        <v>32</v>
      </c>
      <c r="B34" s="2">
        <v>20</v>
      </c>
      <c r="C34" s="2">
        <v>85</v>
      </c>
      <c r="D34" s="2">
        <f t="shared" si="0"/>
        <v>400</v>
      </c>
      <c r="E34" s="2">
        <f t="shared" si="1"/>
        <v>7225</v>
      </c>
      <c r="F34" s="2">
        <f t="shared" si="2"/>
        <v>1700</v>
      </c>
    </row>
    <row r="35" spans="1:6" x14ac:dyDescent="0.3">
      <c r="A35" s="2">
        <v>33</v>
      </c>
      <c r="B35" s="2">
        <v>25</v>
      </c>
      <c r="C35" s="2">
        <v>75</v>
      </c>
      <c r="D35" s="2">
        <f t="shared" si="0"/>
        <v>625</v>
      </c>
      <c r="E35" s="2">
        <f t="shared" si="1"/>
        <v>5625</v>
      </c>
      <c r="F35" s="2">
        <f t="shared" si="2"/>
        <v>1875</v>
      </c>
    </row>
    <row r="36" spans="1:6" x14ac:dyDescent="0.3">
      <c r="A36" s="2">
        <v>34</v>
      </c>
      <c r="B36" s="2">
        <v>30</v>
      </c>
      <c r="C36" s="2">
        <v>90</v>
      </c>
      <c r="D36" s="2">
        <f t="shared" si="0"/>
        <v>900</v>
      </c>
      <c r="E36" s="2">
        <f t="shared" si="1"/>
        <v>8100</v>
      </c>
      <c r="F36" s="2">
        <f t="shared" si="2"/>
        <v>2700</v>
      </c>
    </row>
    <row r="37" spans="1:6" x14ac:dyDescent="0.3">
      <c r="A37" s="7" t="s">
        <v>61</v>
      </c>
      <c r="B37" s="2">
        <f>SUM(B3:B36)</f>
        <v>655</v>
      </c>
      <c r="C37" s="2">
        <f t="shared" ref="C37" si="3">SUM(C3:C36)</f>
        <v>2295</v>
      </c>
      <c r="D37" s="2">
        <f>SUM(D3:D36)</f>
        <v>15225</v>
      </c>
      <c r="E37" s="2">
        <f>SUM(E3:E36)</f>
        <v>159275</v>
      </c>
      <c r="F37" s="2">
        <f>SUM(F3:F36)</f>
        <v>45325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"/>
  <sheetViews>
    <sheetView workbookViewId="0">
      <selection activeCell="I10" sqref="I10"/>
    </sheetView>
  </sheetViews>
  <sheetFormatPr defaultRowHeight="14.4" x14ac:dyDescent="0.3"/>
  <cols>
    <col min="2" max="2" width="15.88671875" bestFit="1" customWidth="1"/>
    <col min="3" max="3" width="16.5546875" bestFit="1" customWidth="1"/>
    <col min="4" max="4" width="9.109375" customWidth="1"/>
    <col min="5" max="5" width="10.33203125" bestFit="1" customWidth="1"/>
    <col min="7" max="7" width="12" bestFit="1" customWidth="1"/>
    <col min="9" max="9" width="19.33203125" bestFit="1" customWidth="1"/>
    <col min="13" max="13" width="12" bestFit="1" customWidth="1"/>
  </cols>
  <sheetData>
    <row r="1" spans="1:13" x14ac:dyDescent="0.3">
      <c r="A1" s="22" t="s">
        <v>68</v>
      </c>
      <c r="B1" s="22" t="s">
        <v>69</v>
      </c>
      <c r="C1" s="22" t="s">
        <v>55</v>
      </c>
      <c r="D1" s="21" t="s">
        <v>44</v>
      </c>
      <c r="E1" s="21" t="s">
        <v>45</v>
      </c>
      <c r="F1" s="21" t="s">
        <v>72</v>
      </c>
      <c r="G1" s="21" t="s">
        <v>73</v>
      </c>
    </row>
    <row r="2" spans="1:13" x14ac:dyDescent="0.3">
      <c r="A2" s="23"/>
      <c r="B2" s="23"/>
      <c r="C2" s="23"/>
      <c r="D2" s="21"/>
      <c r="E2" s="21"/>
      <c r="F2" s="21"/>
      <c r="G2" s="21"/>
    </row>
    <row r="3" spans="1:13" x14ac:dyDescent="0.3">
      <c r="A3" s="3">
        <v>1</v>
      </c>
      <c r="B3" s="9">
        <v>35</v>
      </c>
      <c r="C3" s="9">
        <v>80</v>
      </c>
      <c r="D3" s="3">
        <f>B3-J$3</f>
        <v>15.735294117647058</v>
      </c>
      <c r="E3" s="3">
        <f>D3^2</f>
        <v>247.5994809688581</v>
      </c>
      <c r="F3" s="3">
        <f>C3-J$4</f>
        <v>12.5</v>
      </c>
      <c r="G3" s="3">
        <f>F3^2</f>
        <v>156.25</v>
      </c>
      <c r="I3" t="s">
        <v>70</v>
      </c>
      <c r="J3">
        <f>AVERAGE(B3:B36)</f>
        <v>19.264705882352942</v>
      </c>
    </row>
    <row r="4" spans="1:13" x14ac:dyDescent="0.3">
      <c r="A4" s="3">
        <v>2</v>
      </c>
      <c r="B4" s="3">
        <v>10</v>
      </c>
      <c r="C4" s="3">
        <v>70</v>
      </c>
      <c r="D4" s="3">
        <f t="shared" ref="D4:D36" si="0">B4-J$3</f>
        <v>-9.264705882352942</v>
      </c>
      <c r="E4" s="3">
        <f t="shared" ref="E4:E36" si="1">D4^2</f>
        <v>85.834775086505203</v>
      </c>
      <c r="F4" s="3">
        <f t="shared" ref="F4:F36" si="2">C4-J$4</f>
        <v>2.5</v>
      </c>
      <c r="G4" s="3">
        <f t="shared" ref="G4:G36" si="3">F4^2</f>
        <v>6.25</v>
      </c>
      <c r="I4" t="s">
        <v>71</v>
      </c>
      <c r="J4">
        <f>AVERAGE(C3:C36)</f>
        <v>67.5</v>
      </c>
    </row>
    <row r="5" spans="1:13" x14ac:dyDescent="0.3">
      <c r="A5" s="3">
        <v>3</v>
      </c>
      <c r="B5" s="3">
        <v>40</v>
      </c>
      <c r="C5" s="3">
        <v>65</v>
      </c>
      <c r="D5" s="3">
        <f t="shared" si="0"/>
        <v>20.735294117647058</v>
      </c>
      <c r="E5" s="3">
        <f t="shared" si="1"/>
        <v>429.95242214532868</v>
      </c>
      <c r="F5" s="3">
        <f t="shared" si="2"/>
        <v>-2.5</v>
      </c>
      <c r="G5" s="3">
        <f t="shared" si="3"/>
        <v>6.25</v>
      </c>
      <c r="I5" t="s">
        <v>75</v>
      </c>
      <c r="J5">
        <v>33</v>
      </c>
    </row>
    <row r="6" spans="1:13" x14ac:dyDescent="0.3">
      <c r="A6" s="3">
        <v>4</v>
      </c>
      <c r="B6" s="3">
        <v>10</v>
      </c>
      <c r="C6" s="3">
        <v>55</v>
      </c>
      <c r="D6" s="3">
        <f t="shared" si="0"/>
        <v>-9.264705882352942</v>
      </c>
      <c r="E6" s="3">
        <f t="shared" si="1"/>
        <v>85.834775086505203</v>
      </c>
      <c r="F6" s="3">
        <f t="shared" si="2"/>
        <v>-12.5</v>
      </c>
      <c r="G6" s="3">
        <f t="shared" si="3"/>
        <v>156.25</v>
      </c>
      <c r="I6" t="s">
        <v>74</v>
      </c>
      <c r="J6">
        <f>(E37/(A36-1))^0.5</f>
        <v>8.8875426045244392</v>
      </c>
      <c r="K6">
        <f>STDEV(B3:B36)</f>
        <v>8.887542604524441</v>
      </c>
    </row>
    <row r="7" spans="1:13" x14ac:dyDescent="0.3">
      <c r="A7" s="3">
        <v>5</v>
      </c>
      <c r="B7" s="3">
        <v>10</v>
      </c>
      <c r="C7" s="3">
        <v>60</v>
      </c>
      <c r="D7" s="3">
        <f t="shared" si="0"/>
        <v>-9.264705882352942</v>
      </c>
      <c r="E7" s="3">
        <f t="shared" si="1"/>
        <v>85.834775086505203</v>
      </c>
      <c r="F7" s="3">
        <f t="shared" si="2"/>
        <v>-7.5</v>
      </c>
      <c r="G7" s="3">
        <f t="shared" si="3"/>
        <v>56.25</v>
      </c>
      <c r="I7" t="s">
        <v>62</v>
      </c>
      <c r="J7">
        <f>(G37/(A36-1))^0.5</f>
        <v>11.497694103470039</v>
      </c>
      <c r="K7">
        <f>STDEV(C3:C36)</f>
        <v>11.497694103470039</v>
      </c>
    </row>
    <row r="8" spans="1:13" x14ac:dyDescent="0.3">
      <c r="A8" s="3">
        <v>6</v>
      </c>
      <c r="B8" s="3">
        <v>20</v>
      </c>
      <c r="C8" s="3">
        <v>70</v>
      </c>
      <c r="D8" s="3">
        <f t="shared" si="0"/>
        <v>0.73529411764705799</v>
      </c>
      <c r="E8" s="3">
        <f t="shared" si="1"/>
        <v>0.54065743944636557</v>
      </c>
      <c r="F8" s="3">
        <f>C8-J$4</f>
        <v>2.5</v>
      </c>
      <c r="G8" s="3">
        <f>F8^2</f>
        <v>6.25</v>
      </c>
    </row>
    <row r="9" spans="1:13" x14ac:dyDescent="0.3">
      <c r="A9" s="3">
        <v>7</v>
      </c>
      <c r="B9" s="3">
        <v>15</v>
      </c>
      <c r="C9" s="3">
        <v>50</v>
      </c>
      <c r="D9" s="3">
        <f t="shared" si="0"/>
        <v>-4.264705882352942</v>
      </c>
      <c r="E9" s="3">
        <f t="shared" si="1"/>
        <v>18.187716262975787</v>
      </c>
      <c r="F9" s="3">
        <f t="shared" si="2"/>
        <v>-17.5</v>
      </c>
      <c r="G9" s="3">
        <f t="shared" si="3"/>
        <v>306.25</v>
      </c>
      <c r="I9" s="10" t="s">
        <v>76</v>
      </c>
      <c r="J9" s="10">
        <f>ABS(J3-J4)/((J6/A36)+(J7/A36))^0.5</f>
        <v>62.294041830645696</v>
      </c>
    </row>
    <row r="10" spans="1:13" x14ac:dyDescent="0.3">
      <c r="A10" s="3">
        <v>8</v>
      </c>
      <c r="B10" s="3">
        <v>20</v>
      </c>
      <c r="C10" s="3">
        <v>60</v>
      </c>
      <c r="D10" s="3">
        <f t="shared" si="0"/>
        <v>0.73529411764705799</v>
      </c>
      <c r="E10" s="3">
        <f t="shared" si="1"/>
        <v>0.54065743944636557</v>
      </c>
      <c r="F10" s="3">
        <f t="shared" si="2"/>
        <v>-7.5</v>
      </c>
      <c r="G10" s="3">
        <f t="shared" si="3"/>
        <v>56.25</v>
      </c>
      <c r="I10" s="10" t="s">
        <v>78</v>
      </c>
      <c r="J10" s="10">
        <v>2.7330000000000001</v>
      </c>
    </row>
    <row r="11" spans="1:13" x14ac:dyDescent="0.3">
      <c r="A11" s="3">
        <v>9</v>
      </c>
      <c r="B11" s="3">
        <v>10</v>
      </c>
      <c r="C11" s="3">
        <v>50</v>
      </c>
      <c r="D11" s="3">
        <f t="shared" si="0"/>
        <v>-9.264705882352942</v>
      </c>
      <c r="E11" s="3">
        <f t="shared" si="1"/>
        <v>85.834775086505203</v>
      </c>
      <c r="F11" s="3">
        <f t="shared" si="2"/>
        <v>-17.5</v>
      </c>
      <c r="G11" s="3">
        <f t="shared" si="3"/>
        <v>306.25</v>
      </c>
    </row>
    <row r="12" spans="1:13" x14ac:dyDescent="0.3">
      <c r="A12" s="3">
        <v>10</v>
      </c>
      <c r="B12" s="3">
        <v>20</v>
      </c>
      <c r="C12" s="3">
        <v>55</v>
      </c>
      <c r="D12" s="3">
        <f t="shared" si="0"/>
        <v>0.73529411764705799</v>
      </c>
      <c r="E12" s="3">
        <f t="shared" si="1"/>
        <v>0.54065743944636557</v>
      </c>
      <c r="F12" s="3">
        <f t="shared" si="2"/>
        <v>-12.5</v>
      </c>
      <c r="G12" s="3">
        <f t="shared" si="3"/>
        <v>156.25</v>
      </c>
      <c r="I12" s="8" t="s">
        <v>83</v>
      </c>
    </row>
    <row r="13" spans="1:13" x14ac:dyDescent="0.3">
      <c r="A13" s="3">
        <v>11</v>
      </c>
      <c r="B13" s="3">
        <v>5</v>
      </c>
      <c r="C13" s="3">
        <v>55</v>
      </c>
      <c r="D13" s="3">
        <f t="shared" si="0"/>
        <v>-14.264705882352942</v>
      </c>
      <c r="E13" s="3">
        <f t="shared" si="1"/>
        <v>203.48183391003462</v>
      </c>
      <c r="F13" s="3">
        <f t="shared" si="2"/>
        <v>-12.5</v>
      </c>
      <c r="G13" s="3">
        <f t="shared" si="3"/>
        <v>156.25</v>
      </c>
      <c r="I13" s="8" t="s">
        <v>77</v>
      </c>
      <c r="J13" s="10"/>
      <c r="K13" s="10"/>
      <c r="L13" s="10"/>
      <c r="M13" s="10"/>
    </row>
    <row r="14" spans="1:13" x14ac:dyDescent="0.3">
      <c r="A14" s="3">
        <v>12</v>
      </c>
      <c r="B14" s="3">
        <v>15</v>
      </c>
      <c r="C14" s="3">
        <v>50</v>
      </c>
      <c r="D14" s="3">
        <f t="shared" si="0"/>
        <v>-4.264705882352942</v>
      </c>
      <c r="E14" s="3">
        <f t="shared" si="1"/>
        <v>18.187716262975787</v>
      </c>
      <c r="F14" s="3">
        <f t="shared" si="2"/>
        <v>-17.5</v>
      </c>
      <c r="G14" s="3">
        <f t="shared" si="3"/>
        <v>306.25</v>
      </c>
      <c r="I14" s="8" t="s">
        <v>79</v>
      </c>
      <c r="J14" s="8"/>
      <c r="K14" s="8"/>
      <c r="L14" s="8"/>
      <c r="M14" s="8"/>
    </row>
    <row r="15" spans="1:13" x14ac:dyDescent="0.3">
      <c r="A15" s="3">
        <v>13</v>
      </c>
      <c r="B15" s="3">
        <v>40</v>
      </c>
      <c r="C15" s="3">
        <v>65</v>
      </c>
      <c r="D15" s="3">
        <f t="shared" si="0"/>
        <v>20.735294117647058</v>
      </c>
      <c r="E15" s="3">
        <f t="shared" si="1"/>
        <v>429.95242214532868</v>
      </c>
      <c r="F15" s="3">
        <f t="shared" si="2"/>
        <v>-2.5</v>
      </c>
      <c r="G15" s="3">
        <f t="shared" si="3"/>
        <v>6.25</v>
      </c>
    </row>
    <row r="16" spans="1:13" x14ac:dyDescent="0.3">
      <c r="A16" s="3">
        <v>14</v>
      </c>
      <c r="B16" s="3">
        <v>30</v>
      </c>
      <c r="C16" s="3">
        <v>60</v>
      </c>
      <c r="D16" s="3">
        <f t="shared" si="0"/>
        <v>10.735294117647058</v>
      </c>
      <c r="E16" s="3">
        <f t="shared" si="1"/>
        <v>115.24653979238752</v>
      </c>
      <c r="F16" s="3">
        <f t="shared" si="2"/>
        <v>-7.5</v>
      </c>
      <c r="G16" s="3">
        <f t="shared" si="3"/>
        <v>56.25</v>
      </c>
    </row>
    <row r="17" spans="1:7" x14ac:dyDescent="0.3">
      <c r="A17" s="3">
        <v>15</v>
      </c>
      <c r="B17" s="3">
        <v>20</v>
      </c>
      <c r="C17" s="3">
        <v>60</v>
      </c>
      <c r="D17" s="3">
        <f t="shared" si="0"/>
        <v>0.73529411764705799</v>
      </c>
      <c r="E17" s="3">
        <f t="shared" si="1"/>
        <v>0.54065743944636557</v>
      </c>
      <c r="F17" s="3">
        <f t="shared" si="2"/>
        <v>-7.5</v>
      </c>
      <c r="G17" s="3">
        <f t="shared" si="3"/>
        <v>56.25</v>
      </c>
    </row>
    <row r="18" spans="1:7" x14ac:dyDescent="0.3">
      <c r="A18" s="3">
        <v>16</v>
      </c>
      <c r="B18" s="3">
        <v>15</v>
      </c>
      <c r="C18" s="3">
        <v>90</v>
      </c>
      <c r="D18" s="3">
        <f t="shared" si="0"/>
        <v>-4.264705882352942</v>
      </c>
      <c r="E18" s="3">
        <f t="shared" si="1"/>
        <v>18.187716262975787</v>
      </c>
      <c r="F18" s="3">
        <f t="shared" si="2"/>
        <v>22.5</v>
      </c>
      <c r="G18" s="3">
        <f t="shared" si="3"/>
        <v>506.25</v>
      </c>
    </row>
    <row r="19" spans="1:7" x14ac:dyDescent="0.3">
      <c r="A19" s="3">
        <v>17</v>
      </c>
      <c r="B19" s="3">
        <v>10</v>
      </c>
      <c r="C19" s="3">
        <v>65</v>
      </c>
      <c r="D19" s="3">
        <f t="shared" si="0"/>
        <v>-9.264705882352942</v>
      </c>
      <c r="E19" s="3">
        <f t="shared" si="1"/>
        <v>85.834775086505203</v>
      </c>
      <c r="F19" s="3">
        <f t="shared" si="2"/>
        <v>-2.5</v>
      </c>
      <c r="G19" s="3">
        <f t="shared" si="3"/>
        <v>6.25</v>
      </c>
    </row>
    <row r="20" spans="1:7" x14ac:dyDescent="0.3">
      <c r="A20" s="3">
        <v>18</v>
      </c>
      <c r="B20" s="3">
        <v>20</v>
      </c>
      <c r="C20" s="3">
        <v>65</v>
      </c>
      <c r="D20" s="3">
        <f t="shared" si="0"/>
        <v>0.73529411764705799</v>
      </c>
      <c r="E20" s="3">
        <f t="shared" si="1"/>
        <v>0.54065743944636557</v>
      </c>
      <c r="F20" s="3">
        <f t="shared" si="2"/>
        <v>-2.5</v>
      </c>
      <c r="G20" s="3">
        <f t="shared" si="3"/>
        <v>6.25</v>
      </c>
    </row>
    <row r="21" spans="1:7" x14ac:dyDescent="0.3">
      <c r="A21" s="3">
        <v>19</v>
      </c>
      <c r="B21" s="3">
        <v>20</v>
      </c>
      <c r="C21" s="3">
        <v>60</v>
      </c>
      <c r="D21" s="3">
        <f t="shared" si="0"/>
        <v>0.73529411764705799</v>
      </c>
      <c r="E21" s="3">
        <f t="shared" si="1"/>
        <v>0.54065743944636557</v>
      </c>
      <c r="F21" s="3">
        <f t="shared" si="2"/>
        <v>-7.5</v>
      </c>
      <c r="G21" s="3">
        <f t="shared" si="3"/>
        <v>56.25</v>
      </c>
    </row>
    <row r="22" spans="1:7" x14ac:dyDescent="0.3">
      <c r="A22" s="3">
        <v>20</v>
      </c>
      <c r="B22" s="3">
        <v>25</v>
      </c>
      <c r="C22" s="3">
        <v>70</v>
      </c>
      <c r="D22" s="3">
        <f t="shared" si="0"/>
        <v>5.735294117647058</v>
      </c>
      <c r="E22" s="3">
        <f t="shared" si="1"/>
        <v>32.893598615916943</v>
      </c>
      <c r="F22" s="3">
        <f t="shared" si="2"/>
        <v>2.5</v>
      </c>
      <c r="G22" s="3">
        <f t="shared" si="3"/>
        <v>6.25</v>
      </c>
    </row>
    <row r="23" spans="1:7" x14ac:dyDescent="0.3">
      <c r="A23" s="3">
        <v>21</v>
      </c>
      <c r="B23" s="3">
        <v>10</v>
      </c>
      <c r="C23" s="3">
        <v>80</v>
      </c>
      <c r="D23" s="3">
        <f t="shared" si="0"/>
        <v>-9.264705882352942</v>
      </c>
      <c r="E23" s="3">
        <f t="shared" si="1"/>
        <v>85.834775086505203</v>
      </c>
      <c r="F23" s="3">
        <f t="shared" si="2"/>
        <v>12.5</v>
      </c>
      <c r="G23" s="3">
        <f t="shared" si="3"/>
        <v>156.25</v>
      </c>
    </row>
    <row r="24" spans="1:7" x14ac:dyDescent="0.3">
      <c r="A24" s="3">
        <v>22</v>
      </c>
      <c r="B24" s="3">
        <v>15</v>
      </c>
      <c r="C24" s="3">
        <v>60</v>
      </c>
      <c r="D24" s="3">
        <f t="shared" si="0"/>
        <v>-4.264705882352942</v>
      </c>
      <c r="E24" s="3">
        <f t="shared" si="1"/>
        <v>18.187716262975787</v>
      </c>
      <c r="F24" s="3">
        <f t="shared" si="2"/>
        <v>-7.5</v>
      </c>
      <c r="G24" s="3">
        <f t="shared" si="3"/>
        <v>56.25</v>
      </c>
    </row>
    <row r="25" spans="1:7" x14ac:dyDescent="0.3">
      <c r="A25" s="3">
        <v>23</v>
      </c>
      <c r="B25" s="3">
        <v>15</v>
      </c>
      <c r="C25" s="3">
        <v>85</v>
      </c>
      <c r="D25" s="3">
        <f t="shared" si="0"/>
        <v>-4.264705882352942</v>
      </c>
      <c r="E25" s="3">
        <f t="shared" si="1"/>
        <v>18.187716262975787</v>
      </c>
      <c r="F25" s="3">
        <f t="shared" si="2"/>
        <v>17.5</v>
      </c>
      <c r="G25" s="3">
        <f t="shared" si="3"/>
        <v>306.25</v>
      </c>
    </row>
    <row r="26" spans="1:7" x14ac:dyDescent="0.3">
      <c r="A26" s="3">
        <v>24</v>
      </c>
      <c r="B26" s="3">
        <v>25</v>
      </c>
      <c r="C26" s="3">
        <v>70</v>
      </c>
      <c r="D26" s="3">
        <f t="shared" si="0"/>
        <v>5.735294117647058</v>
      </c>
      <c r="E26" s="3">
        <f t="shared" si="1"/>
        <v>32.893598615916943</v>
      </c>
      <c r="F26" s="3">
        <f t="shared" si="2"/>
        <v>2.5</v>
      </c>
      <c r="G26" s="3">
        <f t="shared" si="3"/>
        <v>6.25</v>
      </c>
    </row>
    <row r="27" spans="1:7" x14ac:dyDescent="0.3">
      <c r="A27" s="3">
        <v>25</v>
      </c>
      <c r="B27" s="3">
        <v>25</v>
      </c>
      <c r="C27" s="3">
        <v>80</v>
      </c>
      <c r="D27" s="3">
        <f t="shared" si="0"/>
        <v>5.735294117647058</v>
      </c>
      <c r="E27" s="3">
        <f t="shared" si="1"/>
        <v>32.893598615916943</v>
      </c>
      <c r="F27" s="3">
        <f t="shared" si="2"/>
        <v>12.5</v>
      </c>
      <c r="G27" s="3">
        <f t="shared" si="3"/>
        <v>156.25</v>
      </c>
    </row>
    <row r="28" spans="1:7" x14ac:dyDescent="0.3">
      <c r="A28" s="3">
        <v>26</v>
      </c>
      <c r="B28" s="3">
        <v>30</v>
      </c>
      <c r="C28" s="3">
        <v>85</v>
      </c>
      <c r="D28" s="3">
        <f t="shared" si="0"/>
        <v>10.735294117647058</v>
      </c>
      <c r="E28" s="3">
        <f t="shared" si="1"/>
        <v>115.24653979238752</v>
      </c>
      <c r="F28" s="3">
        <f t="shared" si="2"/>
        <v>17.5</v>
      </c>
      <c r="G28" s="3">
        <f t="shared" si="3"/>
        <v>306.25</v>
      </c>
    </row>
    <row r="29" spans="1:7" x14ac:dyDescent="0.3">
      <c r="A29" s="3">
        <v>27</v>
      </c>
      <c r="B29" s="3">
        <v>10</v>
      </c>
      <c r="C29" s="3">
        <v>65</v>
      </c>
      <c r="D29" s="3">
        <f t="shared" si="0"/>
        <v>-9.264705882352942</v>
      </c>
      <c r="E29" s="3">
        <f t="shared" si="1"/>
        <v>85.834775086505203</v>
      </c>
      <c r="F29" s="3">
        <f t="shared" si="2"/>
        <v>-2.5</v>
      </c>
      <c r="G29" s="3">
        <f t="shared" si="3"/>
        <v>6.25</v>
      </c>
    </row>
    <row r="30" spans="1:7" x14ac:dyDescent="0.3">
      <c r="A30" s="3">
        <v>28</v>
      </c>
      <c r="B30" s="3">
        <v>15</v>
      </c>
      <c r="C30" s="3">
        <v>65</v>
      </c>
      <c r="D30" s="3">
        <f t="shared" si="0"/>
        <v>-4.264705882352942</v>
      </c>
      <c r="E30" s="3">
        <f t="shared" si="1"/>
        <v>18.187716262975787</v>
      </c>
      <c r="F30" s="3">
        <f t="shared" si="2"/>
        <v>-2.5</v>
      </c>
      <c r="G30" s="3">
        <f t="shared" si="3"/>
        <v>6.25</v>
      </c>
    </row>
    <row r="31" spans="1:7" x14ac:dyDescent="0.3">
      <c r="A31" s="3">
        <v>29</v>
      </c>
      <c r="B31" s="3">
        <v>15</v>
      </c>
      <c r="C31" s="3">
        <v>65</v>
      </c>
      <c r="D31" s="3">
        <f t="shared" si="0"/>
        <v>-4.264705882352942</v>
      </c>
      <c r="E31" s="3">
        <f t="shared" si="1"/>
        <v>18.187716262975787</v>
      </c>
      <c r="F31" s="3">
        <f t="shared" si="2"/>
        <v>-2.5</v>
      </c>
      <c r="G31" s="3">
        <f t="shared" si="3"/>
        <v>6.25</v>
      </c>
    </row>
    <row r="32" spans="1:7" x14ac:dyDescent="0.3">
      <c r="A32" s="3">
        <v>30</v>
      </c>
      <c r="B32" s="3">
        <v>10</v>
      </c>
      <c r="C32" s="3">
        <v>60</v>
      </c>
      <c r="D32" s="3">
        <f t="shared" si="0"/>
        <v>-9.264705882352942</v>
      </c>
      <c r="E32" s="3">
        <f t="shared" si="1"/>
        <v>85.834775086505203</v>
      </c>
      <c r="F32" s="3">
        <f t="shared" si="2"/>
        <v>-7.5</v>
      </c>
      <c r="G32" s="3">
        <f t="shared" si="3"/>
        <v>56.25</v>
      </c>
    </row>
    <row r="33" spans="1:7" x14ac:dyDescent="0.3">
      <c r="A33" s="3">
        <v>31</v>
      </c>
      <c r="B33" s="3">
        <v>20</v>
      </c>
      <c r="C33" s="3">
        <v>75</v>
      </c>
      <c r="D33" s="3">
        <f t="shared" si="0"/>
        <v>0.73529411764705799</v>
      </c>
      <c r="E33" s="3">
        <f t="shared" si="1"/>
        <v>0.54065743944636557</v>
      </c>
      <c r="F33" s="3">
        <f t="shared" si="2"/>
        <v>7.5</v>
      </c>
      <c r="G33" s="3">
        <f t="shared" si="3"/>
        <v>56.25</v>
      </c>
    </row>
    <row r="34" spans="1:7" x14ac:dyDescent="0.3">
      <c r="A34" s="3">
        <v>32</v>
      </c>
      <c r="B34" s="3">
        <v>20</v>
      </c>
      <c r="C34" s="3">
        <v>85</v>
      </c>
      <c r="D34" s="3">
        <f t="shared" si="0"/>
        <v>0.73529411764705799</v>
      </c>
      <c r="E34" s="3">
        <f t="shared" si="1"/>
        <v>0.54065743944636557</v>
      </c>
      <c r="F34" s="3">
        <f t="shared" si="2"/>
        <v>17.5</v>
      </c>
      <c r="G34" s="3">
        <f t="shared" si="3"/>
        <v>306.25</v>
      </c>
    </row>
    <row r="35" spans="1:7" x14ac:dyDescent="0.3">
      <c r="A35" s="3">
        <v>33</v>
      </c>
      <c r="B35" s="3">
        <v>25</v>
      </c>
      <c r="C35" s="3">
        <v>75</v>
      </c>
      <c r="D35" s="3">
        <f t="shared" si="0"/>
        <v>5.735294117647058</v>
      </c>
      <c r="E35" s="3">
        <f t="shared" si="1"/>
        <v>32.893598615916943</v>
      </c>
      <c r="F35" s="3">
        <f t="shared" si="2"/>
        <v>7.5</v>
      </c>
      <c r="G35" s="3">
        <f t="shared" si="3"/>
        <v>56.25</v>
      </c>
    </row>
    <row r="36" spans="1:7" x14ac:dyDescent="0.3">
      <c r="A36" s="3">
        <v>34</v>
      </c>
      <c r="B36" s="3">
        <v>30</v>
      </c>
      <c r="C36" s="3">
        <v>90</v>
      </c>
      <c r="D36" s="3">
        <f t="shared" si="0"/>
        <v>10.735294117647058</v>
      </c>
      <c r="E36" s="3">
        <f t="shared" si="1"/>
        <v>115.24653979238752</v>
      </c>
      <c r="F36" s="3">
        <f t="shared" si="2"/>
        <v>22.5</v>
      </c>
      <c r="G36" s="3">
        <f t="shared" si="3"/>
        <v>506.25</v>
      </c>
    </row>
    <row r="37" spans="1:7" x14ac:dyDescent="0.3">
      <c r="A37" s="7" t="s">
        <v>61</v>
      </c>
      <c r="B37" s="2">
        <f>SUM(B3:B36)</f>
        <v>655</v>
      </c>
      <c r="C37" s="2">
        <f>SUM(C3:C36)</f>
        <v>2295</v>
      </c>
      <c r="D37" s="2">
        <v>0</v>
      </c>
      <c r="E37" s="2">
        <f>SUM(E3:E36)</f>
        <v>2606.617647058823</v>
      </c>
      <c r="F37" s="2">
        <v>0</v>
      </c>
      <c r="G37" s="2">
        <f>SUM(G3:G36)</f>
        <v>4362.5</v>
      </c>
    </row>
  </sheetData>
  <mergeCells count="7">
    <mergeCell ref="G1:G2"/>
    <mergeCell ref="B1:B2"/>
    <mergeCell ref="C1:C2"/>
    <mergeCell ref="A1:A2"/>
    <mergeCell ref="D1:D2"/>
    <mergeCell ref="E1:E2"/>
    <mergeCell ref="F1:F2"/>
  </mergeCells>
  <pageMargins left="0.7" right="0.7" top="0.75" bottom="0.75" header="0.3" footer="0.3"/>
  <ignoredErrors>
    <ignoredError sqref="F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7"/>
  <sheetViews>
    <sheetView workbookViewId="0">
      <selection activeCell="I10" sqref="I10"/>
    </sheetView>
  </sheetViews>
  <sheetFormatPr defaultRowHeight="14.4" x14ac:dyDescent="0.3"/>
  <cols>
    <col min="2" max="2" width="24.33203125" bestFit="1" customWidth="1"/>
    <col min="3" max="3" width="12" bestFit="1" customWidth="1"/>
    <col min="4" max="4" width="13.44140625" bestFit="1" customWidth="1"/>
  </cols>
  <sheetData>
    <row r="1" spans="1:5" x14ac:dyDescent="0.3">
      <c r="A1" s="14" t="s">
        <v>0</v>
      </c>
      <c r="B1" s="14" t="s">
        <v>1</v>
      </c>
      <c r="C1" s="14" t="s">
        <v>40</v>
      </c>
      <c r="D1" s="14" t="s">
        <v>41</v>
      </c>
      <c r="E1" s="14" t="s">
        <v>80</v>
      </c>
    </row>
    <row r="2" spans="1:5" x14ac:dyDescent="0.3">
      <c r="A2" s="3">
        <v>1</v>
      </c>
      <c r="B2" s="3" t="s">
        <v>2</v>
      </c>
      <c r="C2" s="3">
        <v>35</v>
      </c>
      <c r="D2" s="3">
        <v>80</v>
      </c>
      <c r="E2" s="6">
        <f>(D2-C2)/(100-C2)</f>
        <v>0.69230769230769229</v>
      </c>
    </row>
    <row r="3" spans="1:5" x14ac:dyDescent="0.3">
      <c r="A3" s="3">
        <v>2</v>
      </c>
      <c r="B3" s="3" t="s">
        <v>3</v>
      </c>
      <c r="C3" s="3">
        <v>10</v>
      </c>
      <c r="D3" s="3">
        <v>70</v>
      </c>
      <c r="E3" s="6">
        <f t="shared" ref="E3:E34" si="0">(D3-C3)/(100-C3)</f>
        <v>0.66666666666666663</v>
      </c>
    </row>
    <row r="4" spans="1:5" x14ac:dyDescent="0.3">
      <c r="A4" s="3">
        <v>3</v>
      </c>
      <c r="B4" s="3" t="s">
        <v>4</v>
      </c>
      <c r="C4" s="3">
        <v>40</v>
      </c>
      <c r="D4" s="3">
        <v>65</v>
      </c>
      <c r="E4" s="6">
        <f t="shared" si="0"/>
        <v>0.41666666666666669</v>
      </c>
    </row>
    <row r="5" spans="1:5" x14ac:dyDescent="0.3">
      <c r="A5" s="3">
        <v>4</v>
      </c>
      <c r="B5" s="3" t="s">
        <v>5</v>
      </c>
      <c r="C5" s="3">
        <v>10</v>
      </c>
      <c r="D5" s="3">
        <v>55</v>
      </c>
      <c r="E5" s="6">
        <f t="shared" si="0"/>
        <v>0.5</v>
      </c>
    </row>
    <row r="6" spans="1:5" x14ac:dyDescent="0.3">
      <c r="A6" s="3">
        <v>5</v>
      </c>
      <c r="B6" s="3" t="s">
        <v>6</v>
      </c>
      <c r="C6" s="3">
        <v>10</v>
      </c>
      <c r="D6" s="3">
        <v>60</v>
      </c>
      <c r="E6" s="6">
        <f t="shared" si="0"/>
        <v>0.55555555555555558</v>
      </c>
    </row>
    <row r="7" spans="1:5" x14ac:dyDescent="0.3">
      <c r="A7" s="3">
        <v>6</v>
      </c>
      <c r="B7" s="3" t="s">
        <v>7</v>
      </c>
      <c r="C7" s="3">
        <v>20</v>
      </c>
      <c r="D7" s="3">
        <v>70</v>
      </c>
      <c r="E7" s="6">
        <f t="shared" si="0"/>
        <v>0.625</v>
      </c>
    </row>
    <row r="8" spans="1:5" x14ac:dyDescent="0.3">
      <c r="A8" s="3">
        <v>7</v>
      </c>
      <c r="B8" s="3" t="s">
        <v>8</v>
      </c>
      <c r="C8" s="3">
        <v>15</v>
      </c>
      <c r="D8" s="3">
        <v>50</v>
      </c>
      <c r="E8" s="6">
        <f t="shared" si="0"/>
        <v>0.41176470588235292</v>
      </c>
    </row>
    <row r="9" spans="1:5" x14ac:dyDescent="0.3">
      <c r="A9" s="3">
        <v>8</v>
      </c>
      <c r="B9" s="3" t="s">
        <v>9</v>
      </c>
      <c r="C9" s="3">
        <v>20</v>
      </c>
      <c r="D9" s="3">
        <v>60</v>
      </c>
      <c r="E9" s="6">
        <f t="shared" si="0"/>
        <v>0.5</v>
      </c>
    </row>
    <row r="10" spans="1:5" x14ac:dyDescent="0.3">
      <c r="A10" s="3">
        <v>9</v>
      </c>
      <c r="B10" s="3" t="s">
        <v>10</v>
      </c>
      <c r="C10" s="3">
        <v>10</v>
      </c>
      <c r="D10" s="3">
        <v>50</v>
      </c>
      <c r="E10" s="6">
        <f t="shared" si="0"/>
        <v>0.44444444444444442</v>
      </c>
    </row>
    <row r="11" spans="1:5" x14ac:dyDescent="0.3">
      <c r="A11" s="3">
        <v>10</v>
      </c>
      <c r="B11" s="3" t="s">
        <v>11</v>
      </c>
      <c r="C11" s="3">
        <v>20</v>
      </c>
      <c r="D11" s="3">
        <v>55</v>
      </c>
      <c r="E11" s="6">
        <f t="shared" si="0"/>
        <v>0.4375</v>
      </c>
    </row>
    <row r="12" spans="1:5" x14ac:dyDescent="0.3">
      <c r="A12" s="3">
        <v>11</v>
      </c>
      <c r="B12" s="3" t="s">
        <v>12</v>
      </c>
      <c r="C12" s="3">
        <v>5</v>
      </c>
      <c r="D12" s="3">
        <v>55</v>
      </c>
      <c r="E12" s="6">
        <f t="shared" si="0"/>
        <v>0.52631578947368418</v>
      </c>
    </row>
    <row r="13" spans="1:5" x14ac:dyDescent="0.3">
      <c r="A13" s="3">
        <v>12</v>
      </c>
      <c r="B13" s="3" t="s">
        <v>13</v>
      </c>
      <c r="C13" s="3">
        <v>15</v>
      </c>
      <c r="D13" s="3">
        <v>50</v>
      </c>
      <c r="E13" s="6">
        <f t="shared" si="0"/>
        <v>0.41176470588235292</v>
      </c>
    </row>
    <row r="14" spans="1:5" x14ac:dyDescent="0.3">
      <c r="A14" s="3">
        <v>13</v>
      </c>
      <c r="B14" s="3" t="s">
        <v>14</v>
      </c>
      <c r="C14" s="3">
        <v>40</v>
      </c>
      <c r="D14" s="3">
        <v>65</v>
      </c>
      <c r="E14" s="6">
        <f t="shared" si="0"/>
        <v>0.41666666666666669</v>
      </c>
    </row>
    <row r="15" spans="1:5" x14ac:dyDescent="0.3">
      <c r="A15" s="3">
        <v>14</v>
      </c>
      <c r="B15" s="3" t="s">
        <v>15</v>
      </c>
      <c r="C15" s="3">
        <v>30</v>
      </c>
      <c r="D15" s="3">
        <v>60</v>
      </c>
      <c r="E15" s="6">
        <f t="shared" si="0"/>
        <v>0.42857142857142855</v>
      </c>
    </row>
    <row r="16" spans="1:5" x14ac:dyDescent="0.3">
      <c r="A16" s="3">
        <v>15</v>
      </c>
      <c r="B16" s="3" t="s">
        <v>16</v>
      </c>
      <c r="C16" s="3">
        <v>20</v>
      </c>
      <c r="D16" s="3">
        <v>60</v>
      </c>
      <c r="E16" s="6">
        <f t="shared" si="0"/>
        <v>0.5</v>
      </c>
    </row>
    <row r="17" spans="1:5" x14ac:dyDescent="0.3">
      <c r="A17" s="3">
        <v>16</v>
      </c>
      <c r="B17" s="3" t="s">
        <v>17</v>
      </c>
      <c r="C17" s="3">
        <v>15</v>
      </c>
      <c r="D17" s="3">
        <v>90</v>
      </c>
      <c r="E17" s="6">
        <f t="shared" si="0"/>
        <v>0.88235294117647056</v>
      </c>
    </row>
    <row r="18" spans="1:5" x14ac:dyDescent="0.3">
      <c r="A18" s="3">
        <v>17</v>
      </c>
      <c r="B18" s="3" t="s">
        <v>18</v>
      </c>
      <c r="C18" s="3">
        <v>10</v>
      </c>
      <c r="D18" s="3">
        <v>65</v>
      </c>
      <c r="E18" s="6">
        <f t="shared" si="0"/>
        <v>0.61111111111111116</v>
      </c>
    </row>
    <row r="19" spans="1:5" x14ac:dyDescent="0.3">
      <c r="A19" s="3">
        <v>18</v>
      </c>
      <c r="B19" s="3" t="s">
        <v>19</v>
      </c>
      <c r="C19" s="3">
        <v>20</v>
      </c>
      <c r="D19" s="3">
        <v>65</v>
      </c>
      <c r="E19" s="6">
        <f t="shared" si="0"/>
        <v>0.5625</v>
      </c>
    </row>
    <row r="20" spans="1:5" x14ac:dyDescent="0.3">
      <c r="A20" s="3">
        <v>19</v>
      </c>
      <c r="B20" s="3" t="s">
        <v>20</v>
      </c>
      <c r="C20" s="3">
        <v>20</v>
      </c>
      <c r="D20" s="3">
        <v>60</v>
      </c>
      <c r="E20" s="6">
        <f t="shared" si="0"/>
        <v>0.5</v>
      </c>
    </row>
    <row r="21" spans="1:5" x14ac:dyDescent="0.3">
      <c r="A21" s="3">
        <v>20</v>
      </c>
      <c r="B21" s="3" t="s">
        <v>21</v>
      </c>
      <c r="C21" s="3">
        <v>25</v>
      </c>
      <c r="D21" s="3">
        <v>70</v>
      </c>
      <c r="E21" s="6">
        <f t="shared" si="0"/>
        <v>0.6</v>
      </c>
    </row>
    <row r="22" spans="1:5" x14ac:dyDescent="0.3">
      <c r="A22" s="3">
        <v>21</v>
      </c>
      <c r="B22" s="3" t="s">
        <v>22</v>
      </c>
      <c r="C22" s="3">
        <v>10</v>
      </c>
      <c r="D22" s="3">
        <v>80</v>
      </c>
      <c r="E22" s="6">
        <f t="shared" si="0"/>
        <v>0.77777777777777779</v>
      </c>
    </row>
    <row r="23" spans="1:5" x14ac:dyDescent="0.3">
      <c r="A23" s="3">
        <v>22</v>
      </c>
      <c r="B23" s="3" t="s">
        <v>23</v>
      </c>
      <c r="C23" s="3">
        <v>15</v>
      </c>
      <c r="D23" s="3">
        <v>60</v>
      </c>
      <c r="E23" s="6">
        <f t="shared" si="0"/>
        <v>0.52941176470588236</v>
      </c>
    </row>
    <row r="24" spans="1:5" x14ac:dyDescent="0.3">
      <c r="A24" s="3">
        <v>23</v>
      </c>
      <c r="B24" s="3" t="s">
        <v>24</v>
      </c>
      <c r="C24" s="3">
        <v>15</v>
      </c>
      <c r="D24" s="3">
        <v>85</v>
      </c>
      <c r="E24" s="6">
        <f t="shared" si="0"/>
        <v>0.82352941176470584</v>
      </c>
    </row>
    <row r="25" spans="1:5" x14ac:dyDescent="0.3">
      <c r="A25" s="3">
        <v>24</v>
      </c>
      <c r="B25" s="3" t="s">
        <v>25</v>
      </c>
      <c r="C25" s="3">
        <v>25</v>
      </c>
      <c r="D25" s="3">
        <v>70</v>
      </c>
      <c r="E25" s="6">
        <f t="shared" si="0"/>
        <v>0.6</v>
      </c>
    </row>
    <row r="26" spans="1:5" x14ac:dyDescent="0.3">
      <c r="A26" s="3">
        <v>25</v>
      </c>
      <c r="B26" s="3" t="s">
        <v>26</v>
      </c>
      <c r="C26" s="3">
        <v>25</v>
      </c>
      <c r="D26" s="3">
        <v>80</v>
      </c>
      <c r="E26" s="6">
        <f t="shared" si="0"/>
        <v>0.73333333333333328</v>
      </c>
    </row>
    <row r="27" spans="1:5" x14ac:dyDescent="0.3">
      <c r="A27" s="3">
        <v>26</v>
      </c>
      <c r="B27" s="3" t="s">
        <v>27</v>
      </c>
      <c r="C27" s="3">
        <v>30</v>
      </c>
      <c r="D27" s="3">
        <v>85</v>
      </c>
      <c r="E27" s="6">
        <f t="shared" si="0"/>
        <v>0.7857142857142857</v>
      </c>
    </row>
    <row r="28" spans="1:5" x14ac:dyDescent="0.3">
      <c r="A28" s="3">
        <v>27</v>
      </c>
      <c r="B28" s="3" t="s">
        <v>28</v>
      </c>
      <c r="C28" s="3">
        <v>10</v>
      </c>
      <c r="D28" s="3">
        <v>65</v>
      </c>
      <c r="E28" s="6">
        <f t="shared" si="0"/>
        <v>0.61111111111111116</v>
      </c>
    </row>
    <row r="29" spans="1:5" x14ac:dyDescent="0.3">
      <c r="A29" s="3">
        <v>28</v>
      </c>
      <c r="B29" s="3" t="s">
        <v>29</v>
      </c>
      <c r="C29" s="3">
        <v>15</v>
      </c>
      <c r="D29" s="3">
        <v>65</v>
      </c>
      <c r="E29" s="6">
        <f t="shared" si="0"/>
        <v>0.58823529411764708</v>
      </c>
    </row>
    <row r="30" spans="1:5" x14ac:dyDescent="0.3">
      <c r="A30" s="3">
        <v>29</v>
      </c>
      <c r="B30" s="3" t="s">
        <v>30</v>
      </c>
      <c r="C30" s="3">
        <v>15</v>
      </c>
      <c r="D30" s="3">
        <v>65</v>
      </c>
      <c r="E30" s="6">
        <f t="shared" si="0"/>
        <v>0.58823529411764708</v>
      </c>
    </row>
    <row r="31" spans="1:5" x14ac:dyDescent="0.3">
      <c r="A31" s="3">
        <v>30</v>
      </c>
      <c r="B31" s="3" t="s">
        <v>31</v>
      </c>
      <c r="C31" s="3">
        <v>10</v>
      </c>
      <c r="D31" s="3">
        <v>60</v>
      </c>
      <c r="E31" s="6">
        <f t="shared" si="0"/>
        <v>0.55555555555555558</v>
      </c>
    </row>
    <row r="32" spans="1:5" x14ac:dyDescent="0.3">
      <c r="A32" s="3">
        <v>31</v>
      </c>
      <c r="B32" s="3" t="s">
        <v>32</v>
      </c>
      <c r="C32" s="3">
        <v>20</v>
      </c>
      <c r="D32" s="3">
        <v>75</v>
      </c>
      <c r="E32" s="6">
        <f t="shared" si="0"/>
        <v>0.6875</v>
      </c>
    </row>
    <row r="33" spans="1:9" x14ac:dyDescent="0.3">
      <c r="A33" s="3">
        <v>32</v>
      </c>
      <c r="B33" s="3" t="s">
        <v>33</v>
      </c>
      <c r="C33" s="3">
        <v>20</v>
      </c>
      <c r="D33" s="3">
        <v>85</v>
      </c>
      <c r="E33" s="6">
        <f t="shared" si="0"/>
        <v>0.8125</v>
      </c>
    </row>
    <row r="34" spans="1:9" x14ac:dyDescent="0.3">
      <c r="A34" s="3">
        <v>33</v>
      </c>
      <c r="B34" s="3" t="s">
        <v>34</v>
      </c>
      <c r="C34" s="3">
        <v>25</v>
      </c>
      <c r="D34" s="3">
        <v>75</v>
      </c>
      <c r="E34" s="6">
        <f t="shared" si="0"/>
        <v>0.66666666666666663</v>
      </c>
    </row>
    <row r="35" spans="1:9" x14ac:dyDescent="0.3">
      <c r="A35" s="3">
        <v>34</v>
      </c>
      <c r="B35" s="3" t="s">
        <v>35</v>
      </c>
      <c r="C35" s="3">
        <v>30</v>
      </c>
      <c r="D35" s="3">
        <v>90</v>
      </c>
      <c r="E35" s="6">
        <f>(D35-C35)/(100-C35)</f>
        <v>0.8571428571428571</v>
      </c>
    </row>
    <row r="36" spans="1:9" x14ac:dyDescent="0.3">
      <c r="A36" s="24" t="s">
        <v>61</v>
      </c>
      <c r="B36" s="24"/>
      <c r="C36" s="3">
        <f>SUM(C2:C35)</f>
        <v>655</v>
      </c>
      <c r="D36" s="3">
        <f t="shared" ref="D36:E36" si="1">SUM(D2:D35)</f>
        <v>2295</v>
      </c>
      <c r="E36" s="3">
        <f t="shared" si="1"/>
        <v>20.305901726412568</v>
      </c>
    </row>
    <row r="37" spans="1:9" x14ac:dyDescent="0.3">
      <c r="A37" s="24" t="s">
        <v>38</v>
      </c>
      <c r="B37" s="24"/>
      <c r="C37" s="3">
        <f>C36/34</f>
        <v>19.264705882352942</v>
      </c>
      <c r="D37" s="3">
        <f t="shared" ref="D37:E37" si="2">D36/34</f>
        <v>67.5</v>
      </c>
      <c r="E37" s="19">
        <f t="shared" si="2"/>
        <v>0.59723240371801667</v>
      </c>
      <c r="G37" s="12" t="s">
        <v>85</v>
      </c>
      <c r="H37" s="13"/>
      <c r="I37" s="13"/>
    </row>
  </sheetData>
  <mergeCells count="2">
    <mergeCell ref="A36:B36"/>
    <mergeCell ref="A37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5</vt:i4>
      </vt:variant>
    </vt:vector>
  </HeadingPairs>
  <TitlesOfParts>
    <vt:vector size="5" baseType="lpstr">
      <vt:lpstr>Sampel</vt:lpstr>
      <vt:lpstr> Uji Normalitas </vt:lpstr>
      <vt:lpstr>Uji Homogenitas</vt:lpstr>
      <vt:lpstr>Uji Hipotesis</vt:lpstr>
      <vt:lpstr>N-Gain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dcterms:created xsi:type="dcterms:W3CDTF">2022-04-13T18:04:09Z</dcterms:created>
  <dcterms:modified xsi:type="dcterms:W3CDTF">2022-07-13T07:12:30Z</dcterms:modified>
</cp:coreProperties>
</file>